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24226"/>
  <mc:AlternateContent xmlns:mc="http://schemas.openxmlformats.org/markup-compatibility/2006">
    <mc:Choice Requires="x15">
      <x15ac:absPath xmlns:x15ac="http://schemas.microsoft.com/office/spreadsheetml/2010/11/ac" url="C:\Users\administratie\Documents\Excel bestanden\jaarrekeningen\jaarrekening 2018\"/>
    </mc:Choice>
  </mc:AlternateContent>
  <xr:revisionPtr revIDLastSave="0" documentId="13_ncr:1_{E7736482-AC7A-4176-A3AA-8C7FC6807670}" xr6:coauthVersionLast="43" xr6:coauthVersionMax="43" xr10:uidLastSave="{00000000-0000-0000-0000-000000000000}"/>
  <bookViews>
    <workbookView xWindow="-120" yWindow="-120" windowWidth="20730" windowHeight="11160" tabRatio="919" xr2:uid="{00000000-000D-0000-FFFF-FFFF00000000}"/>
  </bookViews>
  <sheets>
    <sheet name="voorblad" sheetId="1" r:id="rId1"/>
    <sheet name="inhoud" sheetId="2" r:id="rId2"/>
    <sheet name="5.1.10 enkelv. balans" sheetId="43" r:id="rId3"/>
    <sheet name="5.1.11 enkelv. res.rek." sheetId="44" r:id="rId4"/>
    <sheet name="5.1.12 enkelv. kasstroom" sheetId="7" r:id="rId5"/>
    <sheet name="5.1.13 waard.grondsl." sheetId="65" r:id="rId6"/>
    <sheet name="5.1.14 toel. enkelv. balans" sheetId="46" r:id="rId7"/>
    <sheet name="5.1.15-5.1.17 VA (enkelv.)" sheetId="60" r:id="rId8"/>
    <sheet name="5.1.18 Overzicht leningen(enk.)" sheetId="49" r:id="rId9"/>
    <sheet name="5.1.19 enkelv.gesegm.res.rek." sheetId="50" r:id="rId10"/>
    <sheet name="5.1.19 toel. enkelv. res.rek." sheetId="52" r:id="rId11"/>
    <sheet name="5.1.19 WNT-verantw" sheetId="66" r:id="rId12"/>
    <sheet name="5.1.20 vastst. en goedk." sheetId="63" r:id="rId13"/>
    <sheet name="5.2 overige geg. (voor)" sheetId="40" r:id="rId14"/>
    <sheet name="5.2 Overige gegevens" sheetId="22" r:id="rId15"/>
    <sheet name="Beoordelingsverklaring " sheetId="25" r:id="rId16"/>
    <sheet name="Validatiesheet" sheetId="41" r:id="rId17"/>
  </sheets>
  <externalReferences>
    <externalReference r:id="rId18"/>
  </externalReferences>
  <definedNames>
    <definedName name="_xlnm.Print_Area" localSheetId="2">'5.1.10 enkelv. balans'!$A$1:$I$62</definedName>
    <definedName name="_xlnm.Print_Area" localSheetId="3">'5.1.11 enkelv. res.rek.'!$A$1:$H$63</definedName>
    <definedName name="_xlnm.Print_Area" localSheetId="4">'5.1.12 enkelv. kasstroom'!$A$1:$H$65</definedName>
    <definedName name="_xlnm.Print_Area" localSheetId="5">'5.1.13 waard.grondsl.'!$A$1:$I$167</definedName>
    <definedName name="_xlnm.Print_Area" localSheetId="6">'5.1.14 toel. enkelv. balans'!$A$1:$L$456</definedName>
    <definedName name="_xlnm.Print_Area" localSheetId="8">'5.1.18 Overzicht leningen(enk.)'!$A$1:$O$47</definedName>
    <definedName name="_xlnm.Print_Area" localSheetId="9">'5.1.19 enkelv.gesegm.res.rek.'!$A$1:$H$150</definedName>
    <definedName name="_xlnm.Print_Area" localSheetId="10">'5.1.19 toel. enkelv. res.rek.'!$A$1:$M$236</definedName>
    <definedName name="_xlnm.Print_Area" localSheetId="11">'5.1.19 WNT-verantw'!$A$1:$K$91</definedName>
    <definedName name="_xlnm.Print_Area" localSheetId="12">'5.1.20 vastst. en goedk.'!$A$1:$M$80</definedName>
    <definedName name="_xlnm.Print_Area" localSheetId="13">'5.2 overige geg. (voor)'!$A$1:$K$56</definedName>
    <definedName name="_xlnm.Print_Area" localSheetId="14">'5.2 Overige gegevens'!$A$1:$G$66</definedName>
    <definedName name="_xlnm.Print_Area" localSheetId="1">inhoud!$A$1:$J$38</definedName>
    <definedName name="_xlnm.Print_Area" localSheetId="16">Validatiesheet!$A$1:$G$49</definedName>
    <definedName name="_xlnm.Print_Area" localSheetId="0">voorblad!$A$1:$A$24</definedName>
    <definedName name="_xlnm.Print_Titles" localSheetId="8">'5.1.18 Overzicht leningen(enk.)'!$A:$A,'5.1.18 Overzicht leningen(enk.)'!$1:$8</definedName>
    <definedName name="Aflossing">[1]Data!$A$82:$A$85</definedName>
    <definedName name="soort_lening">[1]Data!$A$65:$A$69</definedName>
    <definedName name="Zekerheden">[1]Data!$A$72:$A$79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1" i="50" l="1"/>
  <c r="F58" i="50"/>
  <c r="J219" i="46" l="1"/>
  <c r="H240" i="46"/>
  <c r="G59" i="66"/>
  <c r="E59" i="66"/>
  <c r="C59" i="66"/>
  <c r="G51" i="66"/>
  <c r="E51" i="66"/>
  <c r="C51" i="66"/>
  <c r="D20" i="41" l="1"/>
  <c r="D18" i="41"/>
  <c r="H42" i="50"/>
  <c r="H47" i="50" s="1"/>
  <c r="F30" i="50"/>
  <c r="M199" i="52"/>
  <c r="K199" i="52"/>
  <c r="I21" i="2"/>
  <c r="I20" i="2"/>
  <c r="C91" i="66"/>
  <c r="G236" i="52"/>
  <c r="G158" i="52"/>
  <c r="E150" i="50"/>
  <c r="I19" i="2"/>
  <c r="I18" i="2"/>
  <c r="I17" i="2"/>
  <c r="I16" i="2"/>
  <c r="F456" i="46"/>
  <c r="F369" i="46"/>
  <c r="F276" i="46"/>
  <c r="F184" i="46"/>
  <c r="I15" i="2"/>
  <c r="I14" i="2"/>
  <c r="I13" i="2"/>
  <c r="I12" i="2"/>
  <c r="I11" i="2"/>
  <c r="H30" i="7"/>
  <c r="E30" i="7"/>
  <c r="C20" i="66"/>
  <c r="M213" i="52"/>
  <c r="K213" i="52"/>
  <c r="H84" i="50" l="1"/>
  <c r="F84" i="50"/>
  <c r="J14" i="49"/>
  <c r="J15" i="49"/>
  <c r="B374" i="46" l="1"/>
  <c r="B281" i="46"/>
  <c r="B189" i="46"/>
  <c r="B96" i="46"/>
  <c r="B114" i="65"/>
  <c r="B86" i="65"/>
  <c r="B84" i="65"/>
  <c r="B50" i="65"/>
  <c r="B47" i="65"/>
  <c r="G49" i="60" l="1"/>
  <c r="G51" i="60"/>
  <c r="J87" i="46" l="1"/>
  <c r="L41" i="46"/>
  <c r="G45" i="60" l="1"/>
  <c r="I45" i="60"/>
  <c r="G48" i="60"/>
  <c r="G50" i="60" l="1"/>
  <c r="G43" i="60"/>
  <c r="J39" i="46" s="1"/>
  <c r="O39" i="60" l="1"/>
  <c r="I49" i="60" l="1"/>
  <c r="O27" i="60"/>
  <c r="O19" i="60"/>
  <c r="I23" i="60"/>
  <c r="G23" i="60"/>
  <c r="D36" i="7" l="1"/>
  <c r="J33" i="46"/>
  <c r="O49" i="60"/>
  <c r="M187" i="52"/>
  <c r="B1" i="63" l="1"/>
  <c r="M152" i="52"/>
  <c r="H36" i="50" s="1"/>
  <c r="K152" i="52"/>
  <c r="F36" i="50" s="1"/>
  <c r="L106" i="46" l="1"/>
  <c r="J106" i="46"/>
  <c r="M51" i="60" l="1"/>
  <c r="K51" i="60"/>
  <c r="I51" i="60"/>
  <c r="E51" i="60"/>
  <c r="M45" i="60"/>
  <c r="K45" i="60"/>
  <c r="E45" i="60"/>
  <c r="O31" i="60"/>
  <c r="J37" i="46" s="1"/>
  <c r="M43" i="52"/>
  <c r="H18" i="50" s="1"/>
  <c r="K43" i="52"/>
  <c r="F18" i="50" s="1"/>
  <c r="I52" i="43" l="1"/>
  <c r="G52" i="43"/>
  <c r="I24" i="43"/>
  <c r="G24" i="43"/>
  <c r="M23" i="52"/>
  <c r="H16" i="50" s="1"/>
  <c r="K23" i="52"/>
  <c r="F16" i="50" s="1"/>
  <c r="M51" i="52"/>
  <c r="K51" i="52"/>
  <c r="M31" i="52"/>
  <c r="K31" i="52"/>
  <c r="J244" i="46"/>
  <c r="H244" i="46"/>
  <c r="F244" i="46"/>
  <c r="J233" i="46"/>
  <c r="H233" i="46"/>
  <c r="F233" i="46"/>
  <c r="J224" i="46"/>
  <c r="H224" i="46"/>
  <c r="F224" i="46"/>
  <c r="L240" i="46"/>
  <c r="D20" i="7" l="1"/>
  <c r="I42" i="43"/>
  <c r="M50" i="60" l="1"/>
  <c r="K50" i="60"/>
  <c r="I50" i="60"/>
  <c r="E50" i="60"/>
  <c r="M48" i="60"/>
  <c r="K48" i="60"/>
  <c r="I48" i="60"/>
  <c r="I53" i="60" s="1"/>
  <c r="E48" i="60"/>
  <c r="O42" i="60"/>
  <c r="O40" i="60"/>
  <c r="O36" i="60"/>
  <c r="O35" i="60"/>
  <c r="O34" i="60"/>
  <c r="O30" i="60"/>
  <c r="O29" i="60"/>
  <c r="O28" i="60"/>
  <c r="J34" i="46" s="1"/>
  <c r="O26" i="60"/>
  <c r="D35" i="7" s="1"/>
  <c r="M23" i="60"/>
  <c r="L24" i="46" s="1"/>
  <c r="K23" i="60"/>
  <c r="L23" i="46" s="1"/>
  <c r="L22" i="46"/>
  <c r="L21" i="46"/>
  <c r="E23" i="60"/>
  <c r="L20" i="46" s="1"/>
  <c r="O21" i="60"/>
  <c r="O20" i="60"/>
  <c r="O50" i="60" s="1"/>
  <c r="O18" i="60"/>
  <c r="O48" i="60" s="1"/>
  <c r="O43" i="60" l="1"/>
  <c r="K122" i="52"/>
  <c r="J35" i="46"/>
  <c r="O45" i="60"/>
  <c r="J32" i="46"/>
  <c r="J38" i="46"/>
  <c r="O51" i="60"/>
  <c r="O53" i="60" s="1"/>
  <c r="G53" i="60"/>
  <c r="J21" i="46" s="1"/>
  <c r="O23" i="60"/>
  <c r="M53" i="60"/>
  <c r="J24" i="46" s="1"/>
  <c r="J22" i="46"/>
  <c r="E53" i="60"/>
  <c r="J20" i="46" s="1"/>
  <c r="K53" i="60"/>
  <c r="J23" i="46" s="1"/>
  <c r="J31" i="46"/>
  <c r="J36" i="46"/>
  <c r="H13" i="44"/>
  <c r="F13" i="44"/>
  <c r="J41" i="46" l="1"/>
  <c r="D252" i="46" l="1"/>
  <c r="L89" i="46" l="1"/>
  <c r="J89" i="46"/>
  <c r="H15" i="44" l="1"/>
  <c r="F15" i="44"/>
  <c r="H33" i="44"/>
  <c r="F33" i="44"/>
  <c r="M58" i="52"/>
  <c r="K58" i="52"/>
  <c r="B1" i="52"/>
  <c r="B1" i="66" s="1"/>
  <c r="L71" i="46"/>
  <c r="K124" i="52"/>
  <c r="F211" i="46"/>
  <c r="H211" i="46"/>
  <c r="J211" i="46"/>
  <c r="L218" i="46"/>
  <c r="L219" i="46"/>
  <c r="L222" i="46"/>
  <c r="L231" i="46"/>
  <c r="L242" i="46"/>
  <c r="I41" i="43"/>
  <c r="I43" i="43"/>
  <c r="K101" i="52"/>
  <c r="K104" i="52" s="1"/>
  <c r="K179" i="52"/>
  <c r="K187" i="52"/>
  <c r="L129" i="46"/>
  <c r="I25" i="43" s="1"/>
  <c r="L68" i="46"/>
  <c r="L149" i="46"/>
  <c r="I27" i="43" s="1"/>
  <c r="L302" i="46"/>
  <c r="L310" i="46"/>
  <c r="L330" i="46" s="1"/>
  <c r="L346" i="46" s="1"/>
  <c r="I53" i="43" s="1"/>
  <c r="I54" i="43" s="1"/>
  <c r="J129" i="46"/>
  <c r="G25" i="43" s="1"/>
  <c r="L72" i="46"/>
  <c r="J149" i="46"/>
  <c r="G27" i="43" s="1"/>
  <c r="M179" i="52"/>
  <c r="M124" i="52"/>
  <c r="M101" i="52"/>
  <c r="M104" i="52" s="1"/>
  <c r="G16" i="49"/>
  <c r="J298" i="46" s="1"/>
  <c r="B1" i="50"/>
  <c r="B76" i="50" s="1"/>
  <c r="F53" i="50"/>
  <c r="H53" i="50"/>
  <c r="F63" i="50"/>
  <c r="F89" i="50" s="1"/>
  <c r="H63" i="50"/>
  <c r="H89" i="50" s="1"/>
  <c r="B89" i="50"/>
  <c r="A1" i="49"/>
  <c r="J13" i="49"/>
  <c r="H16" i="49"/>
  <c r="J299" i="46" s="1"/>
  <c r="I16" i="49"/>
  <c r="J300" i="46" s="1"/>
  <c r="K16" i="49"/>
  <c r="J312" i="46" s="1"/>
  <c r="N16" i="49"/>
  <c r="J310" i="46" s="1"/>
  <c r="B1" i="46"/>
  <c r="J17" i="46"/>
  <c r="J28" i="46" s="1"/>
  <c r="L17" i="46"/>
  <c r="L28" i="46" s="1"/>
  <c r="J26" i="46"/>
  <c r="L26" i="46"/>
  <c r="D73" i="46"/>
  <c r="D75" i="46" s="1"/>
  <c r="F73" i="46"/>
  <c r="F75" i="46" s="1"/>
  <c r="H73" i="46"/>
  <c r="H75" i="46" s="1"/>
  <c r="L209" i="46"/>
  <c r="L211" i="46" s="1"/>
  <c r="L252" i="46"/>
  <c r="B1" i="44"/>
  <c r="F50" i="44"/>
  <c r="H50" i="44"/>
  <c r="F58" i="44"/>
  <c r="H58" i="44"/>
  <c r="B1" i="43"/>
  <c r="G34" i="43"/>
  <c r="I34" i="43"/>
  <c r="B1" i="41"/>
  <c r="B1" i="40"/>
  <c r="E28" i="7"/>
  <c r="H15" i="7"/>
  <c r="H54" i="7"/>
  <c r="H47" i="7"/>
  <c r="H22" i="7"/>
  <c r="H28" i="7"/>
  <c r="E54" i="7"/>
  <c r="E47" i="7"/>
  <c r="B1" i="7"/>
  <c r="B277" i="46" l="1"/>
  <c r="B370" i="46"/>
  <c r="B92" i="46"/>
  <c r="B185" i="46"/>
  <c r="D19" i="7"/>
  <c r="F17" i="44"/>
  <c r="F20" i="50"/>
  <c r="F22" i="50" s="1"/>
  <c r="F25" i="44"/>
  <c r="F28" i="50"/>
  <c r="F38" i="50" s="1"/>
  <c r="H27" i="44"/>
  <c r="H30" i="50"/>
  <c r="H17" i="44"/>
  <c r="H19" i="44" s="1"/>
  <c r="H20" i="50"/>
  <c r="H22" i="50" s="1"/>
  <c r="H25" i="44"/>
  <c r="H28" i="50"/>
  <c r="L244" i="46"/>
  <c r="J201" i="46" s="1"/>
  <c r="G43" i="43" s="1"/>
  <c r="L233" i="46"/>
  <c r="J200" i="46" s="1"/>
  <c r="G42" i="43" s="1"/>
  <c r="L224" i="46"/>
  <c r="J199" i="46" s="1"/>
  <c r="G41" i="43" s="1"/>
  <c r="J50" i="46"/>
  <c r="L50" i="46"/>
  <c r="E60" i="7"/>
  <c r="B80" i="52"/>
  <c r="K189" i="52"/>
  <c r="F41" i="44" s="1"/>
  <c r="M189" i="52"/>
  <c r="B1" i="22"/>
  <c r="L311" i="46"/>
  <c r="L289" i="46" s="1"/>
  <c r="L292" i="46" s="1"/>
  <c r="I48" i="43" s="1"/>
  <c r="J73" i="46"/>
  <c r="J75" i="46" s="1"/>
  <c r="L70" i="46"/>
  <c r="L73" i="46" s="1"/>
  <c r="L75" i="46" s="1"/>
  <c r="L306" i="46"/>
  <c r="J16" i="49"/>
  <c r="I28" i="43"/>
  <c r="J198" i="46"/>
  <c r="G40" i="43" s="1"/>
  <c r="M90" i="52"/>
  <c r="K90" i="52"/>
  <c r="K137" i="52" s="1"/>
  <c r="G15" i="43"/>
  <c r="G17" i="43" s="1"/>
  <c r="B84" i="52"/>
  <c r="F27" i="44"/>
  <c r="J330" i="46"/>
  <c r="J346" i="46" s="1"/>
  <c r="G53" i="43" s="1"/>
  <c r="J304" i="46"/>
  <c r="J302" i="46"/>
  <c r="I15" i="43"/>
  <c r="G54" i="43" l="1"/>
  <c r="D21" i="7"/>
  <c r="E22" i="7" s="1"/>
  <c r="D11" i="7"/>
  <c r="E15" i="7" s="1"/>
  <c r="F44" i="50"/>
  <c r="F42" i="50"/>
  <c r="F47" i="50" s="1"/>
  <c r="H35" i="44"/>
  <c r="H39" i="44" s="1"/>
  <c r="H41" i="44"/>
  <c r="H44" i="50"/>
  <c r="H38" i="50"/>
  <c r="J55" i="46"/>
  <c r="L55" i="46"/>
  <c r="B159" i="52"/>
  <c r="M117" i="52"/>
  <c r="M132" i="52" s="1"/>
  <c r="M137" i="52"/>
  <c r="G44" i="43"/>
  <c r="I17" i="43"/>
  <c r="I30" i="43" s="1"/>
  <c r="G28" i="43"/>
  <c r="J202" i="46"/>
  <c r="K117" i="52"/>
  <c r="B163" i="52"/>
  <c r="F35" i="44"/>
  <c r="F19" i="44"/>
  <c r="J311" i="46"/>
  <c r="J289" i="46" s="1"/>
  <c r="J292" i="46" s="1"/>
  <c r="G48" i="43" s="1"/>
  <c r="J306" i="46"/>
  <c r="L202" i="46"/>
  <c r="I40" i="43"/>
  <c r="I44" i="43" s="1"/>
  <c r="I56" i="43" s="1"/>
  <c r="H44" i="44" l="1"/>
  <c r="H95" i="50" s="1"/>
  <c r="H8" i="7"/>
  <c r="H23" i="7" s="1"/>
  <c r="F93" i="50"/>
  <c r="J60" i="46"/>
  <c r="J100" i="46"/>
  <c r="L60" i="46"/>
  <c r="L100" i="46"/>
  <c r="H93" i="50"/>
  <c r="G56" i="43"/>
  <c r="J114" i="46"/>
  <c r="J136" i="46" s="1"/>
  <c r="J142" i="46" s="1"/>
  <c r="J195" i="46" s="1"/>
  <c r="J286" i="46" s="1"/>
  <c r="J325" i="46" s="1"/>
  <c r="L114" i="46"/>
  <c r="L136" i="46" s="1"/>
  <c r="L142" i="46" s="1"/>
  <c r="L195" i="46" s="1"/>
  <c r="L286" i="46" s="1"/>
  <c r="L325" i="46" s="1"/>
  <c r="J84" i="46"/>
  <c r="L84" i="46"/>
  <c r="M142" i="52"/>
  <c r="M168" i="52" s="1"/>
  <c r="M195" i="52" s="1"/>
  <c r="M204" i="52" s="1"/>
  <c r="G30" i="43"/>
  <c r="D13" i="41"/>
  <c r="F39" i="44"/>
  <c r="F44" i="44" s="1"/>
  <c r="K142" i="52"/>
  <c r="K168" i="52" s="1"/>
  <c r="K204" i="52" s="1"/>
  <c r="K132" i="52"/>
  <c r="E15" i="41"/>
  <c r="H32" i="7" l="1"/>
  <c r="H56" i="7" s="1"/>
  <c r="H60" i="7" s="1"/>
  <c r="F95" i="50"/>
  <c r="E8" i="7"/>
  <c r="E23" i="7" s="1"/>
  <c r="D12" i="41"/>
  <c r="E32" i="7" l="1"/>
  <c r="E56" i="7" s="1"/>
  <c r="I56" i="7" s="1"/>
  <c r="D16"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IOostwaa</author>
  </authors>
  <commentList>
    <comment ref="I7" authorId="0" shapeId="0" xr:uid="{00000000-0006-0000-0100-000001000000}">
      <text>
        <r>
          <rPr>
            <sz val="8"/>
            <color indexed="81"/>
            <rFont val="Tahoma"/>
            <family val="2"/>
          </rPr>
          <t>Jaarrekening wordt geintegreerd in totaal jaardocument. Paginanummering dient door te lopen vanuit het voorgaande hoofdstuk.</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IMaes</author>
  </authors>
  <commentList>
    <comment ref="B8" authorId="0" shapeId="0" xr:uid="{00000000-0006-0000-1700-000001000000}">
      <text>
        <r>
          <rPr>
            <sz val="10"/>
            <color indexed="81"/>
            <rFont val="Arial"/>
            <family val="2"/>
          </rPr>
          <t>BW 2 titel 9, Art. 392.
– 1. Het bestuur voegt de volgende gegevens toe aan de jaarrekening en het jaarverslag: 
b. een weergave van de statutaire regeling omtrent de bestemming van de winst;</t>
        </r>
      </text>
    </comment>
    <comment ref="B14" authorId="0" shapeId="0" xr:uid="{00000000-0006-0000-1700-000002000000}">
      <text>
        <r>
          <rPr>
            <sz val="10"/>
            <color indexed="81"/>
            <rFont val="Arial"/>
            <family val="2"/>
          </rPr>
          <t>BW 2 titel 9, Art. 392.
– 1. Het bestuur voegt de volgende gegevens toe aan de jaarrekening en het jaarverslag: 
h. opgave van het bestaan van nevenvestigingen en van de landen waar nevenvestigingen zijn, alsmede van hun handelsnaam indien deze afwijkt van die van de rechtspersoon.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IMaes</author>
  </authors>
  <commentList>
    <comment ref="B5" authorId="0" shapeId="0" xr:uid="{00000000-0006-0000-1900-000001000000}">
      <text>
        <r>
          <rPr>
            <sz val="8"/>
            <color indexed="81"/>
            <rFont val="Tahoma"/>
            <family val="2"/>
          </rPr>
          <t xml:space="preserve">Het validatiesheet behoort niet tot de jaarrekening. Deze sheet is gemaakt om aan elkaar gerelateerde velden makkelijk te laten controleren door de instelling en de accountant.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Koos</author>
    <author>KAMMINGA_M</author>
  </authors>
  <commentList>
    <comment ref="B13" authorId="0" shapeId="0" xr:uid="{00000000-0006-0000-0E00-000001000000}">
      <text>
        <r>
          <rPr>
            <sz val="9"/>
            <color indexed="81"/>
            <rFont val="Tahoma"/>
            <family val="2"/>
          </rPr>
          <t>Afhankelijk van sector omschrijving laten staan of onderdeel weghalen.</t>
        </r>
      </text>
    </comment>
    <comment ref="B48" authorId="1" shapeId="0" xr:uid="{00000000-0006-0000-0E00-000002000000}">
      <text>
        <r>
          <rPr>
            <sz val="10"/>
            <color indexed="81"/>
            <rFont val="Arial"/>
            <family val="2"/>
          </rPr>
          <t>De resultaatbestemming hoeft niet te worden opgenomen bij de resultatenrekening.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KAMMINGA_M</author>
    <author>IOostwaa</author>
  </authors>
  <commentList>
    <comment ref="B4" authorId="0" shapeId="0" xr:uid="{00000000-0006-0000-0500-000001000000}">
      <text>
        <r>
          <rPr>
            <sz val="10"/>
            <color indexed="81"/>
            <rFont val="Arial"/>
            <family val="2"/>
          </rPr>
          <t>RJ 655.506. De zorginstelling dient in de jaarrekening naast de balans en de resultatenrekening een kasstroomoverzicht op te nemen. Op het kasstroomoverzicht is hoofdstuk 360 Het kasstroomoverzicht van overeenkomstige toepassing.</t>
        </r>
      </text>
    </comment>
    <comment ref="B5" authorId="1" shapeId="0" xr:uid="{00000000-0006-0000-0500-000002000000}">
      <text>
        <r>
          <rPr>
            <sz val="10"/>
            <color indexed="81"/>
            <rFont val="Arial"/>
            <family val="2"/>
          </rPr>
          <t>(indien hedge accounting wordt toegepast):
Kasstromen uit financiële afgeleide instrumenten die worden verantwoord als reële waarde-hedges of kasstroomhedges worden in dezelfde categorie ingedeeld als de kasstromen uit de afgedekte balansposten. Kasstromen uit financiële derivaten waarbij hedge accounting niet langer wordt toegepast, worden consistent met de aard van het instrument ingedeeld, vanaf de datum waarop de hedge accounting is beëindigd.</t>
        </r>
      </text>
    </comment>
    <comment ref="C5" authorId="0" shapeId="0" xr:uid="{00000000-0006-0000-0500-000003000000}">
      <text>
        <r>
          <rPr>
            <sz val="10"/>
            <color indexed="81"/>
            <rFont val="Arial"/>
            <family val="2"/>
          </rPr>
          <t>Voor elke post in  het kasstroomoverzicht neemt u een referentie op indien deze post in de toelichting nader wordt toegelicht. Door de referentie wordt zichtbaar van welke posten een toelichting is opgenomen.</t>
        </r>
      </text>
    </comment>
    <comment ref="B25" authorId="0" shapeId="0" xr:uid="{00000000-0006-0000-0500-000004000000}">
      <text>
        <r>
          <rPr>
            <sz val="10"/>
            <color indexed="81"/>
            <rFont val="Arial"/>
            <family val="2"/>
          </rPr>
          <t>De daadwerkelijk ontvangen en betaalde interest moet worden opgenomen in het kasstroomoverzicht; in de praktijk blijkt dat vaak de rentebaten/lasten verantwoord in de winst- en verliesrekening hier worden verantwoord; de correctie moet worden opgenomen in de mutatie kortlopende vorderingen (in geval van ontvangen interest) en/of schulden (in geval van betaalde interest) om het geheel sluitend te houden met de mutatie van de liquide middelen.
RJ 360.213. Ontvangsten en uitgaven uit hoofde van interest worden hetzij onder de kasstromen uit operationele activiteiten, hetzij onder de kasstromen uit financieringsactiviteiten gerangschikt.</t>
        </r>
      </text>
    </comment>
    <comment ref="B26" authorId="0" shapeId="0" xr:uid="{00000000-0006-0000-0500-000005000000}">
      <text>
        <r>
          <rPr>
            <sz val="10"/>
            <color indexed="81"/>
            <rFont val="Arial"/>
            <family val="2"/>
          </rPr>
          <t>De daadwerkelijk ontvangen en betaalde interest moet worden opgenomen in het kasstroomoverzicht; in de praktijk blijkt dat vaak de rentebaten/lasten verantwoord in de winst- en verliesrekening hier worden verantwoord; de correctie moet worden opgenomen in de mutatie kortlopende vorderingen (in geval van ontvangen interest) en/of schulden (in geval van betaalde interest) om het geheel sluitend te houden met de mutatie van de liquide middelen.
RJ 360.213. Ontvangsten en uitgaven uit hoofde van interest worden hetzij onder de kasstromen uit operationele activiteiten, hetzij onder de kasstromen uit financieringsactiviteiten gerangschikt.</t>
        </r>
      </text>
    </comment>
    <comment ref="B27" authorId="0" shapeId="0" xr:uid="{00000000-0006-0000-0500-000006000000}">
      <text>
        <r>
          <rPr>
            <sz val="10"/>
            <color indexed="81"/>
            <rFont val="Arial"/>
            <family val="2"/>
          </rPr>
          <t>RJ 360.213. Kasstromen uit hoofde van ontvangen dividenden worden hetzij onder de kasstromen uit operationele activiteiten, hetzij onder de kasstromen uit financieringsactiviteiten gerangschikt.</t>
        </r>
      </text>
    </comment>
    <comment ref="B37" authorId="0" shapeId="0" xr:uid="{00000000-0006-0000-0500-000007000000}">
      <text>
        <r>
          <rPr>
            <sz val="10"/>
            <color indexed="81"/>
            <rFont val="Arial"/>
            <family val="2"/>
          </rPr>
          <t xml:space="preserve">Onder de kasstromen uit investeringsactiviteiten dienen de daadwerkelijke kasstromen te worden opgenomen voor de verkochte immateriële en materiële vaste activa. Dus niet het bedrag dat uit het mutatieoverzicht van deze activa komt. Het resultaat op deze verkoop dient bovenin (in de aansluiting tussen bedrijfsresultaat en kasstroom uit operationele activiteiten) te worden opgenomen als ‘correctiepost’. </t>
        </r>
      </text>
    </comment>
    <comment ref="B39" authorId="0" shapeId="0" xr:uid="{00000000-0006-0000-0500-000008000000}">
      <text>
        <r>
          <rPr>
            <sz val="10"/>
            <color indexed="81"/>
            <rFont val="Arial"/>
            <family val="2"/>
          </rPr>
          <t>Onder de kasstromen uit investeringsactiviteiten dienen de daadwerkelijke kasstromen te worden opgenomen voor de verkochte immateriële en materiële vaste activa. Dus niet het bedrag dat uit het mutatieoverzicht van deze activa komt. Het resultaat op deze verkoop dient bovenin (in de aansluiting tussen bedrijfsresultaat en kasstroom uit operationele activiteiten) te worden opgenomen als ‘correctiepost’.</t>
        </r>
      </text>
    </comment>
    <comment ref="B62" authorId="1" shapeId="0" xr:uid="{00000000-0006-0000-0500-000009000000}">
      <text>
        <r>
          <rPr>
            <sz val="10"/>
            <color indexed="81"/>
            <rFont val="Arial"/>
            <family val="2"/>
          </rPr>
          <t>RJ 360.301. Het kasstroomoverzicht wordt voorzien van een toelichting. Hierin wordt aandacht besteed aan de aspecten die voor een goed begrip van het kasstroomoverzicht van belang zijn. Voor de toelichting inzake samengestelde transacties en andere transacties waarbij geen ruil van geldmiddelen plaatsvindt, wordt verwezen naar de alinea's 206 en 207. Aanbevolen wordt andere belangrijke verschillen tussen posten in het kasstroomoverzicht en mutatie-overzichten van activa en passiva toe te lichten. Aanbevolen wordt ook in het jaarverslag nader in te gaan op de in het kasstroomoverzicht gepresenteerde gegevens.
RJ 360.302. Voor zover het begrip geldmiddelen afwijkt van het begrip liquide middelen in de balans, wordt een cijfermatige aansluiting tussen beide bedragen gemaakt.
RJ 360.303. Voor zover zich belangrijke afwijkingen voordoen tussen enerzijds mutaties in balansposten zoals die blijken uit een kasstroomoverzicht volgens de indirecte methode of uit de aanbevolen toelichtende aansluiting bij toepassing van de directe methode (zie alinea 212) en anderzijds de verschillen tussen de balansen aan het begin en het einde van de periode, wordt aanbevolen deze nader toe te lichten. Indien deze afwijkingen hun oorzaak vinden in omrekeningsverschillen kan met een toelichting van deze strekking worden volstaan.
RJ 360.304.</t>
        </r>
        <r>
          <rPr>
            <b/>
            <sz val="10"/>
            <color indexed="81"/>
            <rFont val="Arial"/>
            <family val="2"/>
          </rPr>
          <t xml:space="preserve"> Bijzondere ontvangsten en uitgaven</t>
        </r>
        <r>
          <rPr>
            <sz val="10"/>
            <color indexed="81"/>
            <rFont val="Arial"/>
            <family val="2"/>
          </rPr>
          <t>, waaronder kasstromen uit hoofde van posten in de winst-en-verliesrekening, die van uitzonderlijke omvang zijn of in uitzonderlijke mate voorkomen, worden nader toegelicht, tenzij deze kasstromen reeds als zodanig blijken uit het kasstroomoverzicht. Voorbeelden van bijzondere kasstromen zijn uitgaven in verband met expansie van de onderneming en kasstromen die onder de operationele activiteiten zijn gerangschikt en mede een financieringskarakter hebben, zoals ontvangsten en uitgaven uit hoofde van factoring.
RJ 360.305. Aanbevolen wordt afzonderlijk melding te maken van het aan belangen van derden toerekenbare bedrag van de hoeveelheid geldmiddelen op balansdatum en van de kasstromen uit operationele, investerings- en financieringsactiviteiten in het boekjaar.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KAMMINGA_M</author>
    <author>WGinkel</author>
  </authors>
  <commentList>
    <comment ref="C8" authorId="0" shapeId="0" xr:uid="{E6A7C462-870D-42B1-AB09-9C68954AF436}">
      <text>
        <r>
          <rPr>
            <sz val="10"/>
            <color indexed="81"/>
            <rFont val="Arial"/>
            <family val="2"/>
          </rPr>
          <t>RJ 300.105 geeft aan dat de vestigingsplaats, het adres en een beschrijving van de activiteiten van een instelling onder de toelichting in de jaarrekening moeten worden opgenomen, voor zover niet al elders in de jaarrekening of daarmee gezamenlijk openbaar gemaakte informatie is opgenomen.</t>
        </r>
      </text>
    </comment>
    <comment ref="B9" authorId="0" shapeId="0" xr:uid="{593938C2-0DD4-41B4-AD10-3F0499855630}">
      <text>
        <r>
          <rPr>
            <sz val="10"/>
            <color indexed="81"/>
            <rFont val="Arial"/>
            <family val="2"/>
          </rPr>
          <t>RJ 300.105. Indien de feitelijke vestigingsplaats afwijkt van de statutaire, dan dienen ook de feitelijke vestigingsplaats en het feitelijk adres van activiteiten te worden vermeld.</t>
        </r>
      </text>
    </comment>
    <comment ref="B18" authorId="0" shapeId="0" xr:uid="{2F583919-0E28-4DE2-9DA7-2B81CF67AD03}">
      <text>
        <r>
          <rPr>
            <sz val="10"/>
            <color indexed="81"/>
            <rFont val="Arial"/>
            <family val="2"/>
          </rPr>
          <t>Ook in de situatie waarin wordt uitgegaan van de continuïteitsveronderstelling kan het gewenst zijn een uiteenzetting op te nemen van de omstandigheden waarin de instelling verkeert, bijvoorbeeld indien de financiële positie daartoe aanleiding geeft en/of er sprake is van een situatie dat gerede twijfel kan bestaan omtrent de continuïteit van de werkzaamheden van de instelling op termijn.
Indien discontinuïteit onontkoombaar is, vervalt de continuïteitsveronderstelling. De jaarrekening dient
dan te worden opgesteld uitgaande van liquidatie van het geheel van de werkzaamheden van de
rechtspersoon (liquidatiebasis). Dit kan leiden tot afwaardering van activa en tot het opnemen van additionele voorzieningen.</t>
        </r>
      </text>
    </comment>
    <comment ref="B27" authorId="1" shapeId="0" xr:uid="{E053B430-885F-41C6-8678-65C813A383DF}">
      <text>
        <r>
          <rPr>
            <sz val="10"/>
            <color indexed="81"/>
            <rFont val="Tahoma"/>
            <family val="2"/>
          </rPr>
          <t>RJ 330.201. Indien transacties van betekenis door de rechtspersoon met verbonden partijen zijn aangegaan en deze transacties niet onder normale marktvoorwaarden hebben plaatsgevonden, neemt de rechtspersoon volgens de wet de volgende informatie op:
- de omvang van die transacties;
- de aard van de betrekking met de verbonden partij;
- andere informatie over die transacties die nodig is voor het verschaffen van inzicht in de financiële positie van de rechtspersoon.
Vermelding van transacties tussen twee of meer leden van een groep kan achterwege blijven, mits dochtermaatschappijen die partij zijn bij de transactie geheel in eigendom zijn van een of meer leden van de groep.
Ook indien transacties van betekenis door de rechtspersoon met verbonden partijen onder normale marktvoorwaarden zijn aangegaan, wordt aanbevolen deze informatie in de toelichting op te nemen.
204. De elementen die in het kader van het inzicht in de jaarrekening van belang kunnen zijn, betreffen: -  een indicatie van de omvang van de transacties, in de vorm van een bedrag of een percentage van het bedrag waarin de transacties zijn begrepen;
-  bedragen of percentages inzake nog niet verrekende transacties; en
-  het gehanteerde prijsstellingbeleid ter zake van de transacties die hebben plaatsgevonden.
205. Informatie over individuele transacties kan in overeenstemming met de aard ervan worden samengevoegd, tenzij gescheiden informatie nodig is om inzicht te verschaffen in de gevolgen van transacties met verbonden partijen voor de financiële positie van de rechtspersoon.</t>
        </r>
      </text>
    </comment>
    <comment ref="C35" authorId="0" shapeId="0" xr:uid="{AA0F1A80-AC0C-441E-8088-190E5B63114C}">
      <text>
        <r>
          <rPr>
            <sz val="10"/>
            <color indexed="81"/>
            <rFont val="Arial"/>
            <family val="2"/>
          </rPr>
          <t>Waardering tegen actuele waarde zit NIET in deze waarderingsgrondslagen.</t>
        </r>
      </text>
    </comment>
    <comment ref="B52" authorId="0" shapeId="0" xr:uid="{C89A1BB4-194B-47BB-B680-DB2928D2A2FD}">
      <text>
        <r>
          <rPr>
            <sz val="10"/>
            <color indexed="81"/>
            <rFont val="Arial"/>
            <family val="2"/>
          </rPr>
          <t>De immateriële en materiële vaste activa worden gewaardeerd tegen historische kostprijs of actuele waarde overeenkomstig artikel 2:384 BW, hoofdstuk 210 Immateriële vaste activa respectievelijk hoofdstuk 212 Materiële vaste activa.</t>
        </r>
        <r>
          <rPr>
            <b/>
            <sz val="10"/>
            <color indexed="81"/>
            <rFont val="Arial"/>
            <family val="2"/>
          </rPr>
          <t xml:space="preserve"> Materiële vaste activa die worden aangehouden als vastgoedbelegging als bedoeld in hoofdstuk 213 Vastgoedbeleggingen, alinea 104 dienen gewaardeerd te worden overeenkomstig hoofdstuk 213 Vastgoedbeleggingen.
De afschrijvingstermijnen van vaste activa dienen te zijn gebaseerd op de verwachte gebruiksduur van het vast actief.</t>
        </r>
      </text>
    </comment>
    <comment ref="B53" authorId="0" shapeId="0" xr:uid="{34565629-810F-46D8-907F-7B71859A7579}">
      <text>
        <r>
          <rPr>
            <sz val="10"/>
            <color indexed="81"/>
            <rFont val="Arial"/>
            <family val="2"/>
          </rPr>
          <t>Instellingen mogen ook kiezen voor waardering tegen actuele waarde, maar dienen dan deze waarderingsgrondslag te wijzigen.</t>
        </r>
      </text>
    </comment>
    <comment ref="B59" authorId="0" shapeId="0" xr:uid="{26C383D8-3B41-4993-80D8-7CEEDE8A4671}">
      <text>
        <r>
          <rPr>
            <sz val="10"/>
            <color indexed="81"/>
            <rFont val="Arial"/>
            <family val="2"/>
          </rPr>
          <t>Als de vorderingen al zijn opgenomen in de toelichting financiële instrumenten kan daar naar worden verwezen.</t>
        </r>
      </text>
    </comment>
    <comment ref="B65" authorId="1" shapeId="0" xr:uid="{32CA3550-2BF2-4819-9331-FCC3EBB40519}">
      <text>
        <r>
          <rPr>
            <sz val="10"/>
            <color indexed="81"/>
            <rFont val="Arial"/>
            <family val="2"/>
          </rPr>
          <t>RJ 254.401. De minimumeisen waaraan de detaillering van langlopende schulden moet voldoen, volgen uit artikel 2:375 lid 1 BW. De hierin gegeven opsomming heeft zowel betrekking op langlopende schulden als op kortlopende schulden. Artikel 2:375 lid 1 BW luidt: 
Onder de schulden worden afzonderlijk opgenomen: 
a.  obligatieleningen, pandbrieven en andere leningen met afzonderlijke vermelding van de converteerbare leningen;
b.  schulden aan kredietinstellingen;
c.  ontvangen vooruitbetalingen op bestellingen voor zover niet reeds op actiefposten in mindering gebracht;
d.  schulden aan leveranciers en handelskredieten;
e.  te betalen wissels en cheques;
f.  schulden aan groepsmaatschappijen;
g.  schulden aan rechtspersonen en vennootschappen die een deelneming hebben in de rechtspersoon of waarin de rechtspersoon een deelneming heeft, voor zover niet reeds onder f vermeld;
h.  schulden ter zake van belastingen en premieën van sociale verzekering;
i.  schulden ter zake van pensioenen;
j.  overige schulden.
RJ 254.404. In artikel 2:375 lid 3 BW worden voorschriften gegeven omtrent de vermelding van gestelde zekerheden. Dit lid luidt: 
Onderscheiden naar de in lid 1 bedoelde groepen, wordt aangegeven voor welke schulden zakelijke zekerheid is gesteld en in welke vorm dat is geschied. Voorts wordt medegedeeld ten aanzien van welke schulden de rechtspersoon zich, al dan niet voorwaardelijk, heeft verbonden tot het bezwaren of niet bezwaren van goederen, voor zover dat noodzakelijk is voor het verschaffen van het in artikel 362 lid 1 bedoelde inzicht.
Per categorie schuld (zie artikel 2:375 lid 1 BW) wordt het bedrag van de schulden waarvoor zakelijke zekerheid is gesteld, vermeld.
Gestelde zakelijke zekerheidsstellingen dienen per soort zekerheidsstelling per categorie schuld te worden vermeld.
Volgens de Memorie van Toelichting mag vermelding van toegezegde zekerheden achterwege blijven, indien niets erop wijst dat de kredietwaardigheid van de rechtspersoon een grens nadert, waardoor de daartoe strekkende bedingen acute betekenis krijgen.
Aanbevolen wordt echter om de toegezegde zekerheden en voorwaardelijke en onvoorwaardelijke bedingen tot bezwaren of niet-bezwaren van goederen, voor zover de desbetreffende bedragen belangrijk zijn, steeds te vermelden, en wel op overeenkomstige wijze als bij gestelde zakelijke zekerheden. Indien deze vermelding eerst plaatsvindt op het moment dat zulks van acute betekenis is kan dit te laat zijn.
RJ 254.408. Overeengekomen kan zijn dat een langlopende schuld onder bepaalde omstandigheden direct of op korte termijn opeisbaar wordt, bijvoorbeeld zodra een bepaalde balansverhouding of een andere ratio wordt over- of onderschreden.
Een schuld die als gevolg van het zich voordoen van een of meer van bedoelde omstandigheden direct of binnen een jaar opeisbaar is, dient als kortlopend te worden gerubriceerd.</t>
        </r>
      </text>
    </comment>
    <comment ref="C65" authorId="0" shapeId="0" xr:uid="{016F0C42-B986-44A1-9D4C-96D5FC2FDEDA}">
      <text>
        <r>
          <rPr>
            <sz val="10"/>
            <color indexed="81"/>
            <rFont val="Arial"/>
            <family val="2"/>
          </rPr>
          <t>Als de schulden al zijn opgenomen in de toelichting financiële instrumenten kan daar naar worden verwezen.</t>
        </r>
      </text>
    </comment>
    <comment ref="B100" authorId="0" shapeId="0" xr:uid="{E47D983C-4233-4C2C-8186-EDF5623F29AA}">
      <text>
        <r>
          <rPr>
            <sz val="10"/>
            <color indexed="81"/>
            <rFont val="Arial"/>
            <family val="2"/>
          </rPr>
          <t>Onderstaande voorbeeldtekst is een momentopname voor wat betreft de actuele dekkingsgraad. Zorginstellingen dienen de uitkomst van de actuele beleidsdekkingsgraad op te nemen. Die wisselt van maand tot maand. In de jaarrekening 2016 zal de stand over maart of april genoemd moeten worden, zoals door het fonds PFZW wordt gepubliceerd. https://www.pfzw.nl/over-ons/pers/maandelijkse-dekkingsgraden/Paginas/default.aspx</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JWal1</author>
    <author>KAMMINGA_M</author>
    <author>WGinkel</author>
    <author>IMaes</author>
    <author>IOostwaa</author>
    <author>Koos</author>
  </authors>
  <commentList>
    <comment ref="B11" authorId="0" shapeId="0" xr:uid="{00000000-0006-0000-1000-000001000000}">
      <text>
        <r>
          <rPr>
            <b/>
            <sz val="11"/>
            <color indexed="81"/>
            <rFont val="Arial"/>
            <family val="2"/>
          </rPr>
          <t xml:space="preserve">Let op: deze specificatie wordt ingevuld in het mutatieoverzicht 5.1.15.
</t>
        </r>
        <r>
          <rPr>
            <sz val="10"/>
            <color indexed="81"/>
            <rFont val="Arial"/>
            <family val="2"/>
          </rPr>
          <t xml:space="preserve">
Immaterieel vast actief: Een identificeerbaar niet-monetair actief zonder fysieke gedaante dat wordt gebruikt voor productie, aflevering van goederen of diensten, voor verhuur aan derden of voor administratieve doeleinden (RJ640).
Omdat de jaarverslaggeving van zorginstellingen in het verleden de bekostigingsmethodiek volgde, kunnen onder de immateriële vaste activa ook posten zijn opgenomen die zouden moeten worden gerubriceerd onder de materiële vaste activa. Voorbeelden van deze posten zijn bouwrente, architectkosten, directiekosten tijdens de bouw en aanverwante kosten die direct verband houden met en toe te rekenen zijn aan de materiële vaste activa. </t>
        </r>
        <r>
          <rPr>
            <b/>
            <sz val="10"/>
            <color indexed="81"/>
            <rFont val="Arial"/>
            <family val="2"/>
          </rPr>
          <t>Deze posten dienen te worden gerubriceerd onder de materiële vaste activa.</t>
        </r>
        <r>
          <rPr>
            <sz val="10"/>
            <color indexed="81"/>
            <rFont val="Arial"/>
            <family val="2"/>
          </rPr>
          <t xml:space="preserve">
Onder de immateriële vaste activa kunnen posten zijn opgenomen die bij het vervallen van de integrale vergoeding voor afschrijvingslasten niet langer voor verwerking in de balans in aanmerking zouden komen. Voorbeelden van deze posten zijn aanloopverliezen en andere aanloopkosten. </t>
        </r>
        <r>
          <rPr>
            <b/>
            <sz val="10"/>
            <color indexed="81"/>
            <rFont val="Arial"/>
            <family val="2"/>
          </rPr>
          <t xml:space="preserve">Deze posten dienen te worden gerubriceerd onder de financiële vaste activa.
</t>
        </r>
        <r>
          <rPr>
            <sz val="10"/>
            <color indexed="81"/>
            <rFont val="Arial"/>
            <family val="2"/>
          </rPr>
          <t>Onder de immateriële vaste activa kunnen voorts vorderingen zijn opgenomen die zijn ontstaan uit hoofde van buitengebruikstelling van materiële vaste activa en waarvoor in het stelsel van bekostiging een integrale vergoeding voor afschrijvingskosten wordt ontvangen.</t>
        </r>
        <r>
          <rPr>
            <b/>
            <sz val="10"/>
            <color indexed="81"/>
            <rFont val="Arial"/>
            <family val="2"/>
          </rPr>
          <t xml:space="preserve"> Deze vorderingen dienen te worden gerubriceerd onder de financiële vaste activa.</t>
        </r>
      </text>
    </comment>
    <comment ref="B16" authorId="1" shapeId="0" xr:uid="{00000000-0006-0000-1000-000006000000}">
      <text>
        <r>
          <rPr>
            <b/>
            <sz val="11"/>
            <color indexed="81"/>
            <rFont val="Arial"/>
            <family val="2"/>
          </rPr>
          <t>Let op: deze specificatie wordt ingevuld in het mutatieoverzicht  5.1.16.</t>
        </r>
        <r>
          <rPr>
            <sz val="11"/>
            <color indexed="81"/>
            <rFont val="Arial"/>
            <family val="2"/>
          </rPr>
          <t xml:space="preserve">
</t>
        </r>
        <r>
          <rPr>
            <sz val="12"/>
            <color indexed="81"/>
            <rFont val="Arial"/>
            <family val="2"/>
          </rPr>
          <t xml:space="preserve">
</t>
        </r>
        <r>
          <rPr>
            <sz val="10"/>
            <color indexed="81"/>
            <rFont val="Arial"/>
            <family val="2"/>
          </rPr>
          <t>Materiële vaste activa: Activa:
a die worden aangehouden voor gebruik in de productie of levering van goederen of diensten, voor verhuur aan anderen of voor bestuurlijke doeleinden; en 
b waarvan men verwacht dat ze de uitoefening van de werkzaamheid van de rechtspersoon duurzaam (gedurende meer dan één periode) dienen.
(RJ640)</t>
        </r>
      </text>
    </comment>
    <comment ref="B28" authorId="1" shapeId="0" xr:uid="{00000000-0006-0000-1000-000007000000}">
      <text>
        <r>
          <rPr>
            <sz val="10"/>
            <color indexed="81"/>
            <rFont val="Arial"/>
            <family val="2"/>
          </rPr>
          <t>Specificeer het verloop en benoem de bij en af mutaties</t>
        </r>
      </text>
    </comment>
    <comment ref="B34" authorId="1" shapeId="0" xr:uid="{00000000-0006-0000-1000-000008000000}">
      <text>
        <r>
          <rPr>
            <b/>
            <sz val="8"/>
            <color indexed="81"/>
            <rFont val="Tahoma"/>
            <family val="2"/>
          </rPr>
          <t>Is alleen van toepassing bij waardering op actuele waarde.</t>
        </r>
      </text>
    </comment>
    <comment ref="B43" authorId="1" shapeId="0" xr:uid="{00000000-0006-0000-1000-000009000000}">
      <text>
        <r>
          <rPr>
            <sz val="10"/>
            <color indexed="81"/>
            <rFont val="Arial"/>
            <family val="2"/>
          </rPr>
          <t>Hier de afschrijvingsmethode en -termijn alsmede de levensduurschattingen vermelden.
Hier tevens de boekwaarde van activa met beperkte eigendomsrechten / van activa die als zekerheid zijn gesteld, vermelden.
Bij het gebruik van de historische prijsgrondslag dient informatie over de actuele waarde te worden gegeven indien dit het inzicht in het vermogen en resultaat vergroot. Bij het gebruik van de actuele waarde als grondslag dient informatie over de historische kosten te worden gegeven indien dit het inzicht in het vermogen en resultaat vergroot. Dit kan worden opgenomen bij de waarderingsgrondslagen.
Hier ook de toelichting inzake de transitiefase voor de bekostiging (van integrale bekostiging naar prestatiebekostiging) en in hoeverre dit heeft geleid tot impairment opnemen.
Tenslotte dient als toelichting te worden opgenomen het bedrag aan contractuele investeringsverplichtingen inzake materiële vaste activa (RJ 212.703).</t>
        </r>
      </text>
    </comment>
    <comment ref="B46" authorId="0" shapeId="0" xr:uid="{00000000-0006-0000-1000-00000A000000}">
      <text>
        <r>
          <rPr>
            <sz val="10"/>
            <color indexed="81"/>
            <rFont val="Arial"/>
            <family val="2"/>
          </rPr>
          <t>Indien van toepassing ook de volgende toelichting opnemen:
De waardeverminderingen betreffen .........
[In de toelichting op de waardevermindering dient te worden opgenomen:
a.  de belangrijkste gebeurtenissen of omstandigheden die geleid hebben tot de verantwoording of terugneming van het bijzonder waardeverminderingsverlies;
b.  het bedrag van het bijzonder waardeverminderingsverlies dat is verantwoord of teruggenomen;
c.  voor een individueel actief: 
1.  de aard van het actief; 
2.  het te rapporteren segment waartoe het actief behoort]
Onder materiële vaste activa zijn activa opgenomen voor een bedrag van EUR x miljoen (2016: EUR y miljoen) waarvan de beschikbaarheid berust op een beperkt genotsrecht zoals erfpacht- en opstalrecht of huurkoop respectievelijk financiële leasing. De erfpachtrechten zijn afgekocht voor een periode van x jaar.
De actuele waarde van de bedrijfsgebouwen en -terreinen is door onafhankelijke taxateurs getaxeerd op EUR x.
Kosten voor periodiek groot onderhoud worden ten laste gebracht van het resultaat op het moment dat deze zich voordoen.
OF
Kosten voor periodiek groot onderhoud worden conform de componentenbenadering geactiveerd en afgeschreven op basis van de verwachte gebruiksduur.
OF
Voor de kosten van periodiek groot onderhoud wordt een voorziening gevormd. Deze voorziening is opgenomen onder de overige voorzieningen aan de passiefzijde van de balans.</t>
        </r>
      </text>
    </comment>
    <comment ref="B48" authorId="0" shapeId="0" xr:uid="{00000000-0006-0000-1000-00000B000000}">
      <text>
        <r>
          <rPr>
            <b/>
            <sz val="11"/>
            <color indexed="81"/>
            <rFont val="Arial"/>
            <family val="2"/>
          </rPr>
          <t xml:space="preserve">Let op: deze specificatie wordt ingevuld in het mutatieoverzicht  5.1.17.
</t>
        </r>
        <r>
          <rPr>
            <b/>
            <sz val="10"/>
            <color indexed="81"/>
            <rFont val="Arial"/>
            <family val="2"/>
          </rPr>
          <t xml:space="preserve">
</t>
        </r>
        <r>
          <rPr>
            <sz val="10"/>
            <color indexed="81"/>
            <rFont val="Arial"/>
            <family val="2"/>
          </rPr>
          <t>RJ 655.203: Bij de zorginstelling kunnen activa in de balans zijn opgenomen die niet voldoen aan de definitie van immateriële of materiële vaste activa. Het betreft activa die het karakter hebben van in de toekomst te ontvangen vergoedingen uit hoofde van de bekostigingsystematiek. Voorbeelden zijn aanloopverliezen en aanloopkosten waarvoor de zorginstelling nog een jaarlijkse vergoeding voor afschrijvingen in het budget ontvangt. De zorginstelling neemt deze vorderingen op onder de financiële vaste activa respectievelijk de vorderingen. De zorginstelling waardeert deze posten in overeenstemming met hoofdstuk 214 Financiële vaste activa respectievelijk hoofdstuk 222 Vorderingen.
Zie ook RJ214.603 en J290.906 e.v.</t>
        </r>
      </text>
    </comment>
    <comment ref="B58" authorId="1" shapeId="0" xr:uid="{00000000-0006-0000-1000-000012000000}">
      <text>
        <r>
          <rPr>
            <sz val="10"/>
            <color indexed="81"/>
            <rFont val="Arial"/>
            <family val="2"/>
          </rPr>
          <t>RJ 655.205.</t>
        </r>
        <r>
          <rPr>
            <b/>
            <sz val="10"/>
            <color indexed="81"/>
            <rFont val="Arial"/>
            <family val="2"/>
          </rPr>
          <t xml:space="preserve"> De zorginstelling dient onderhanden DBC’s en DBC-zorgproducten te beschouwen als onderhanden projecten.</t>
        </r>
        <r>
          <rPr>
            <sz val="10"/>
            <color indexed="81"/>
            <rFont val="Arial"/>
            <family val="2"/>
          </rPr>
          <t xml:space="preserve"> De zorginstelling past op DBCs en DBC-zorgproducten hoofdstuk 270 De winst-en-verliesrekening toe. Voor de bepaling of sprake is van verwachte verliezen op onderhanden projecten beschouwt de zorginstelling het totaal van DBC’s en DBC-zorgproducten per zorgverzekeraar als een onderhanden project.</t>
        </r>
      </text>
    </comment>
    <comment ref="B63" authorId="2" shapeId="0" xr:uid="{00000000-0006-0000-1000-000017000000}">
      <text>
        <r>
          <rPr>
            <sz val="10"/>
            <color indexed="81"/>
            <rFont val="Arial"/>
            <family val="2"/>
          </rPr>
          <t xml:space="preserve">RJ655.104. Een vordering uit hoofde van </t>
        </r>
        <r>
          <rPr>
            <u/>
            <sz val="10"/>
            <color indexed="81"/>
            <rFont val="Arial"/>
            <family val="2"/>
          </rPr>
          <t>financieringstekort</t>
        </r>
        <r>
          <rPr>
            <sz val="10"/>
            <color indexed="81"/>
            <rFont val="Arial"/>
            <family val="2"/>
          </rPr>
          <t xml:space="preserve"> of een schuld uit hoofde van </t>
        </r>
        <r>
          <rPr>
            <u/>
            <sz val="10"/>
            <color indexed="81"/>
            <rFont val="Arial"/>
            <family val="2"/>
          </rPr>
          <t>financieringsoverschot</t>
        </r>
        <r>
          <rPr>
            <sz val="10"/>
            <color indexed="81"/>
            <rFont val="Arial"/>
            <family val="2"/>
          </rPr>
          <t xml:space="preserve"> is het aan het einde van het boekjaar bestaande verschil tussen het wettelijk budget voor aanvaardbare kosten en de ontvangen voorschotten en de in rekening gebrachte vergoedingen voor diensten en verrichtingen ter dekking van het wettelijk budget (artikel 6 van de Regeling verslaggeving WTZi)</t>
        </r>
        <r>
          <rPr>
            <b/>
            <sz val="10"/>
            <color indexed="81"/>
            <rFont val="Arial"/>
            <family val="2"/>
          </rPr>
          <t xml:space="preserve">.
</t>
        </r>
        <r>
          <rPr>
            <sz val="10"/>
            <color indexed="81"/>
            <rFont val="Arial"/>
            <family val="2"/>
          </rPr>
          <t xml:space="preserve">RJ655.403. </t>
        </r>
        <r>
          <rPr>
            <b/>
            <sz val="10"/>
            <color indexed="81"/>
            <rFont val="Arial"/>
            <family val="2"/>
          </rPr>
          <t>De zorginstelling dient in de toelichting op de balans de opbouw en het verloop van de vordering en/of schuld uit hoofde van financieringstekort of -overschot weer te geven naar de onderscheiden jaren, onder vermelding van het stadium van vaststelling van het budget.
Positieve / negatieve getallen</t>
        </r>
        <r>
          <rPr>
            <sz val="10"/>
            <color indexed="81"/>
            <rFont val="Arial"/>
            <family val="2"/>
          </rPr>
          <t xml:space="preserve">
In de specificatie financieringtekort en -overschot dient het saldo per 1 januari per jaarlaag ingevuld te worden.
De mutaties die in het boekjaar hebben plaatsgevonden, betreffen:
o Financieringsverschil boekjaar: deze wordt ingevuld in de kolom huidig jaar en is met een formule verbonden aan de nadere specificatie van het wettelijk budget en de ontvangsten onder deze tabel
o Correcties over het boekjaar: een voordelige correctie positief invullen, een nadelige correctie negatief invullen
o Betalingen door de zorginstelling aan NZa/CAK positief invullen, ontvangsten van NZa/CAK negatief invullen
o Ontvangen vergoedingen of voorschotten als positief bedrag invullen</t>
        </r>
      </text>
    </comment>
    <comment ref="B86" authorId="1" shapeId="0" xr:uid="{00000000-0006-0000-1000-000018000000}">
      <text>
        <r>
          <rPr>
            <sz val="10"/>
            <color indexed="81"/>
            <rFont val="Arial"/>
            <family val="2"/>
          </rPr>
          <t xml:space="preserve">RJ 655.304. </t>
        </r>
        <r>
          <rPr>
            <b/>
            <sz val="10"/>
            <color indexed="81"/>
            <rFont val="Arial"/>
            <family val="2"/>
          </rPr>
          <t>Een zorginstelling dient een actief en een post van het vreemd vermogen gesaldeerd in de jaarrekening op te nemen uitsluitend indien en voor zover:
- de zorginstelling beschikt over een deugdelijk juridisch instrument om het actief en de post van het vreemd vermogen gesaldeerd en simultaan af te wikkelen; en
- de zorginstelling het stellige voornemen heeft het saldo als zodanig of beide posten simultaan af te wikkelen (zie hoofdstuk 115 Criteria voor opname en vermelding van gegevens en hoofdstuk 290 Financiële instrumenten).</t>
        </r>
        <r>
          <rPr>
            <sz val="10"/>
            <color indexed="81"/>
            <rFont val="Arial"/>
            <family val="2"/>
          </rPr>
          <t xml:space="preserve">
Volgens artikel 6 van de Regeling verslaggeving WTZi neemt de zorginstelling een vordering of schuld uit hoofde van het financieringstekort of -overschot als afzonderlijke post in de balans op. </t>
        </r>
        <r>
          <rPr>
            <b/>
            <sz val="10"/>
            <color indexed="81"/>
            <rFont val="Arial"/>
            <family val="2"/>
          </rPr>
          <t>De zorginstelling dient de per
balansdatum over de diverse jaren en diverse Wlz-uitvoerders bestaande vorderingen uit hoofde van financieringstekorten als vordering aan de actiefzijde van de balans op te nemen. De zorginstelling dient de per balansdatum over de diverse jaren en diverse Wlz-uitvoerders bestaande schulden uit hoofde van financieringsoverschotten als schuld aan de passiefzijde van de balans op te nemen.</t>
        </r>
        <r>
          <rPr>
            <sz val="10"/>
            <color indexed="81"/>
            <rFont val="Arial"/>
            <family val="2"/>
          </rPr>
          <t xml:space="preserve"> Het is niet toegestaan om vorderingen en schulden uit hoofde van financieringstekorten en                    -overschotten en uit hoofde van relaties met verschillende Wlz-uitvoerders gesaldeerd op te nemen, omdat niet wordt voldaan aan de algemene salderingsvereisten zoals hiervoor vermeld.
Een zorginstelling neemt vorderingen en schulden uit hoofde van subsidieregelingen op grond van de Wet
maatschappelijke ondersteuning of de Jeugdwet uitsluitend gesaldeerd op indien en voor zover is voldaan aan
de algemene salderingsvereisten zoals hiervoor vermeld.</t>
        </r>
      </text>
    </comment>
    <comment ref="B131" authorId="1" shapeId="0" xr:uid="{00000000-0006-0000-1000-000019000000}">
      <text>
        <r>
          <rPr>
            <sz val="10"/>
            <color indexed="81"/>
            <rFont val="Arial"/>
            <family val="2"/>
          </rPr>
          <t>Indien financiële instrumenten niet tegen actuele waarde worden gewaardeerd, waarbij de boekwaarde van een actief hoger is dan actuele waarde (en geen uitvoering gegeven aan art. 2:387.4 BW): informatie geven over boekwaarde én actuele waarde van de afzonderlijke activa/groepen, de reden voor het niet verlagen van de boekwaarde alsmede de aard van de aanwijzingen die ten grondslag liggen aan de overtuiging dat de boekwaarde wordt gerealiseerd.</t>
        </r>
      </text>
    </comment>
    <comment ref="B140" authorId="3" shapeId="0" xr:uid="{00000000-0006-0000-1000-00001B000000}">
      <text>
        <r>
          <rPr>
            <sz val="10"/>
            <color indexed="81"/>
            <rFont val="Arial"/>
            <family val="2"/>
          </rPr>
          <t>Omtrent de tegoeden wordt vermeld in hoeverre deze niet ter vrije beschikking van de rechtspersoon staan.
Indien belangrijke beperkingen bestaan inzake de beschikbaarheid van geldmiddelen, dienen de aard van de beperkingen en de omvang van het niet vrij beschikbare bedrag te worden aangegeven.</t>
        </r>
      </text>
    </comment>
    <comment ref="B193" authorId="1" shapeId="0" xr:uid="{00000000-0006-0000-1000-00001C000000}">
      <text>
        <r>
          <rPr>
            <sz val="10"/>
            <color indexed="81"/>
            <rFont val="Arial"/>
            <family val="2"/>
          </rPr>
          <t xml:space="preserve">RJ 655.305. </t>
        </r>
        <r>
          <rPr>
            <b/>
            <sz val="10"/>
            <color indexed="81"/>
            <rFont val="Arial"/>
            <family val="2"/>
          </rPr>
          <t>De zorginstelling dient het eigen vermogen zodanig te presenteren dat daaruit duidelijk blijken:
- het kapitaal;
- bestemmingsreserves;
- bestemmingsfondsen;
- algemene reserves of overige reserves.</t>
        </r>
        <r>
          <rPr>
            <sz val="10"/>
            <color indexed="81"/>
            <rFont val="Arial"/>
            <family val="2"/>
          </rPr>
          <t xml:space="preserve">
RJ 655.311. Volgens art. 2:362 lid 2 BW mag de zorginstelling een balans opmaken voor of na resultaatbestemming. Het verdient aanbeveling dat de zorginstelling een balans na resultaatbestemming opmaakt omdat gebruikers van de jaarrekening dan inzicht hebben in de samenstelling van het eigen vermogen.</t>
        </r>
      </text>
    </comment>
    <comment ref="B204" authorId="1" shapeId="0" xr:uid="{00000000-0006-0000-1000-00001D000000}">
      <text>
        <r>
          <rPr>
            <sz val="10"/>
            <color indexed="81"/>
            <rFont val="Arial"/>
            <family val="2"/>
          </rPr>
          <t>RJ 655.306. De zorginstelling neemt onder het kapitaal op het bij de oprichting of later ingebrachte kapitaal.
RJ 655.306a. In het geval van een stichting komt het voor dat bij de oprichting een beginkapitaal is ingebracht. Dit gedeelte van het eigen vermogen wordt bij voorkeur aangeduid als kapitaal of stichtingskapitaal.</t>
        </r>
      </text>
    </comment>
    <comment ref="J205" authorId="3" shapeId="0" xr:uid="{00000000-0006-0000-1000-00001E000000}">
      <text>
        <r>
          <rPr>
            <sz val="8"/>
            <color indexed="81"/>
            <rFont val="Tahoma"/>
            <family val="2"/>
          </rPr>
          <t>Overige mutaties dienen altijd te worden toegelicht</t>
        </r>
      </text>
    </comment>
    <comment ref="B213" authorId="4" shapeId="0" xr:uid="{00000000-0006-0000-1000-00001F000000}">
      <text>
        <r>
          <rPr>
            <sz val="10"/>
            <color indexed="81"/>
            <rFont val="Arial"/>
            <family val="2"/>
          </rPr>
          <t xml:space="preserve">RJ 655.309. Indien het bestuur de beperktere bestedingsmogelijkheden heeft aangebracht, duidt de zorginstelling het aldus afgezonderde deel van het eigen vermogen in overeenstemming met alinea 313 van hoofdstuk 640 Organisaties-zonder-winststreven aan als bestemmingsreserve. </t>
        </r>
        <r>
          <rPr>
            <b/>
            <sz val="10"/>
            <color indexed="81"/>
            <rFont val="Arial"/>
            <family val="2"/>
          </rPr>
          <t>In de toelichting dient de zorginstelling het bedrag en het specifieke doel van iedere bestemmingsreserve te vermelden, evenals het feit dat het bestuur deze beperking heeft aangebracht. Indien de statuten voorschrijven dat bepaalde reserves met specifieke doelen worden gevormd, dient de instelling in de toelichting het bedrag en de aard van deze statutaire bepaling te vermelden.</t>
        </r>
      </text>
    </comment>
    <comment ref="J214" authorId="3" shapeId="0" xr:uid="{00000000-0006-0000-1000-000020000000}">
      <text>
        <r>
          <rPr>
            <sz val="8"/>
            <color indexed="81"/>
            <rFont val="Tahoma"/>
            <family val="2"/>
          </rPr>
          <t>Overige mutaties dienen altijd te worden toegelicht</t>
        </r>
      </text>
    </comment>
    <comment ref="B226" authorId="4" shapeId="0" xr:uid="{00000000-0006-0000-1000-000021000000}">
      <text>
        <r>
          <rPr>
            <sz val="10"/>
            <color indexed="81"/>
            <rFont val="Arial"/>
            <family val="2"/>
          </rPr>
          <t xml:space="preserve">RJ 655.309a. Indien een deel van het eigen vermogen is afgezonderd omdat daaraan een beperktere bestedingsmogelijkheid is gegeven dan gezien de doelstelling van de organisatie zou zijn toegestaan en deze beperking door derden is aangebracht, merkt de zorginstelling dit deel in overeenstemming met alinea 315 van hoofdstuk 640 Organisaties-zonder-
winststreven aan als bestemmingsfonds. </t>
        </r>
        <r>
          <rPr>
            <b/>
            <sz val="10"/>
            <color indexed="81"/>
            <rFont val="Arial"/>
            <family val="2"/>
          </rPr>
          <t>De zorginstelling dient in de toelichting het bedrag en het specifieke doel van ieder bestemmingsfonds te vermelden, evenals de reden van deze beperking en alle overige voorwaarden die door de derden zijn gesteld.</t>
        </r>
        <r>
          <rPr>
            <sz val="10"/>
            <color indexed="81"/>
            <rFont val="Arial"/>
            <family val="2"/>
          </rPr>
          <t xml:space="preserve">
Tot de beperkingen die door derden zijn aangebracht, kunnen bijvoorbeeld worden gerekend: bepalingen in subsidieregelingen, bepalingen met betrekking tot schenkingen en bepalingen bij wet.
De reden voor het onderscheid tussen een bestemmingsfonds en een bestemmingsreserve is dat bij een bestemmingsreserve het bestuur de beperking heeft aangebracht en dus ook weer kan opheffen, zodat in wezen nog steeds sprake is van vrij besteedbaar vermogen.</t>
        </r>
      </text>
    </comment>
    <comment ref="J227" authorId="3" shapeId="0" xr:uid="{00000000-0006-0000-1000-000022000000}">
      <text>
        <r>
          <rPr>
            <sz val="8"/>
            <color indexed="81"/>
            <rFont val="Tahoma"/>
            <family val="2"/>
          </rPr>
          <t>Overige mutaties dienen altijd te worden toegelicht</t>
        </r>
      </text>
    </comment>
    <comment ref="B235" authorId="4" shapeId="0" xr:uid="{00000000-0006-0000-1000-000023000000}">
      <text>
        <r>
          <rPr>
            <sz val="10"/>
            <color indexed="81"/>
            <rFont val="Arial"/>
            <family val="2"/>
          </rPr>
          <t>RJ 655.309b. Het gedeelte van het eigen vermogen waarover de daartoe bevoegde organen zonder belemmering door wettelijke of statutaire bepalingen kunnen beschikken, wordt bij voorkeur aangeduid als algemene reserve of overige reserve.</t>
        </r>
      </text>
    </comment>
    <comment ref="J236" authorId="3" shapeId="0" xr:uid="{00000000-0006-0000-1000-000024000000}">
      <text>
        <r>
          <rPr>
            <sz val="8"/>
            <color indexed="81"/>
            <rFont val="Tahoma"/>
            <family val="2"/>
          </rPr>
          <t>Overige mutaties dienen altijd te worden toegelicht</t>
        </r>
      </text>
    </comment>
    <comment ref="B242" authorId="1" shapeId="0" xr:uid="{00000000-0006-0000-1000-000025000000}">
      <text>
        <r>
          <rPr>
            <sz val="10"/>
            <color indexed="81"/>
            <rFont val="Arial"/>
            <family val="2"/>
          </rPr>
          <t>RJ 655.309c. Voor zover het Uitvoeringsbesluit WTZi voor de zorginstelling winstoogmerk toestaat, verwerkt de zorginstelling de hiermee samenhangende resultaten in de overige reserves, tenzij de statuten anders bepalen.</t>
        </r>
      </text>
    </comment>
    <comment ref="B246" authorId="1" shapeId="0" xr:uid="{00000000-0006-0000-1000-000026000000}">
      <text>
        <r>
          <rPr>
            <sz val="10"/>
            <color indexed="81"/>
            <rFont val="Arial"/>
            <family val="2"/>
          </rPr>
          <t>Indien de instelling meerdere segmenten onderscheidt, dienen de posten van het eigen vermogen per segment te worden weergegeven. De modeljaarrekening dient in dat geval door de gebruiker hierop te worden aangepast.
Grote rechtspersonen zijn verplicht een (hoofd)overzicht totaalresultaat toe te voegen.</t>
        </r>
      </text>
    </comment>
    <comment ref="B250" authorId="1" shapeId="0" xr:uid="{00000000-0006-0000-1000-000028000000}">
      <text>
        <r>
          <rPr>
            <sz val="10"/>
            <color indexed="81"/>
            <rFont val="Arial"/>
            <family val="2"/>
          </rPr>
          <t xml:space="preserve">Op voorzieningen zijn de voorschriften van Titel 9 Boek 2 BW en hoofdstuk 252 Voorzieningen, niet in de balans opgenomen verplichtingen en niet in de balans opgenomen activa van toepassing.
Een zogenoemd 'persoonlijk levensfase budget' kwalificeert als een beloning met opbouw van rechten, zoals bedoeld in alinea 203 van hoofdstuk 271 Personeelsbeloningen. </t>
        </r>
        <r>
          <rPr>
            <b/>
            <sz val="10"/>
            <color indexed="81"/>
            <rFont val="Arial"/>
            <family val="2"/>
          </rPr>
          <t xml:space="preserve">Voor deze beloning dient op balansdatum een voorziening te worden gevormd. In overeenstemming met alinea 207 van hoofdstuk 271 Personeelsbeloningen dient deze voorziening contant te worden gemaakt indien de tijdswaarde van geld materieel is.
</t>
        </r>
        <r>
          <rPr>
            <sz val="10"/>
            <color indexed="81"/>
            <rFont val="Arial"/>
            <family val="2"/>
          </rPr>
          <t>RJ 655.207. Het macrobeheersinstrument wordt door de minister van VWS ingezet om overschrijdingen van het macrokader zorg terug te vorderen bij instellingen voor medisch specialistische zorg en bij instellingen voor curatieve geestelijke gezondheidszorg. Het macrobeheersingsinstrument is uitgewerkt in de Aanwijzing macrobeheersmodel instellingen voor medisch specialistische zorg, respectievelijk Aanwijzing Macrobeheersinstrument curatieve geestelijke gezondheidszorg. Ook voor instellingen in andere sectoren kan een Aanwijzing Macrobeheersinstrument van toepassing zijn.
De zorginstelling verwerkt een verplichting, die voortvloeit uit de heffing op grond van het macrobeheersinstrument, die nog niet definitief is vastgesteld, in overeenstemming met hoofdstuk 252 Voorzieningen, niet in de balans opgenomen verplichtingen en niet in de balans opgenomen activa. De zorginstelling verwerkt een verplichting die voortvloeit uit de heffing op grond van het macrobeheersinstrument die definitief is vastgesteld als kortlopende schuld.</t>
        </r>
      </text>
    </comment>
    <comment ref="B284" authorId="2" shapeId="0" xr:uid="{00000000-0006-0000-1000-00002B000000}">
      <text>
        <r>
          <rPr>
            <sz val="10"/>
            <color indexed="81"/>
            <rFont val="Arial"/>
            <family val="2"/>
          </rPr>
          <t>RJ 254.305. Een schuld dient als langlopende schuld gerubriceerd te worden indien een rechtspersoon op balansdatum voornemens is én het recht heeft onder de geldende leningsvoorwaarden de schuld te herfinancieren voor een termijn van minimaal 12 maanden na balansdatum. Indien de rechtspersoon op balansdatum niet het recht heeft onder de geldende leningsvoorwaarden de schuld te herfinancieren voor een termijn van minimaal 12 maanden na balansdatum, maar de herfinanciering is contractueel overeengekomen vóór het moment van opmaken van de jaarrekening, is het toegestaan deze schuld als langlopend te rubriceren. De toepassing van deze optie wordt dan toegelicht.
RJ 254.401. De minimumeisen waaraan de detaillering van langlopende schulden moet voldoen, volgen uit artikel 2:375 lid 1 BW. De hierin gegeven opsomming heeft zowel betrekking op langlopende schulden als op kortlopende schulden. Artikel 2:375 lid 1 BW luidt: 
Onder de schulden worden afzonderlijk opgenomen: 
a.  obligatieleningen, pandbrieven en andere leningen met afzonderlijke vermelding van de converteerbare leningen;
b.  schulden aan kredietinstellingen;
c.  ontvangen vooruitbetalingen op bestellingen voor zover niet reeds op actiefposten in mindering gebracht;
d.  schulden aan leveranciers en handelskredieten;
e.  te betalen wissels en cheques;
f.  schulden aan groepsmaatschappijen;
g.  schulden aan rechtspersonen en vennootschappen die een deelneming hebben in de rechtspersoon of waarin de rechtspersoon een deelneming heeft, voor zover niet reeds onder f vermeld;
h.  schulden ter zake van belastingen en premieën van sociale verzekering;
i.  schulden ter zake van pensioenen;
j.  overige schulden.
RJ 254.404. In artikel 2:375 lid 3 BW worden voorschriften gegeven omtrent de vermelding van gestelde zekerheden. Dit lid luidt: 
Onderscheiden naar de in lid 1 bedoelde groepen, wordt aangegeven voor welke schulden zakelijke zekerheid is gesteld en in welke vorm dat is geschied. Voorts wordt medegedeeld ten aanzien van welke schulden de rechtspersoon zich, al dan niet voorwaardelijk, heeft verbonden tot het bezwaren of niet bezwaren van goederen, voor zover dat noodzakelijk is voor het verschaffen van het in artikel 362 lid 1 bedoelde inzicht.
Per categorie schuld (zie artikel 2:375 lid 1 BW) wordt het bedrag van de schulden waarvoor zakelijke zekerheid is gesteld, vermeld.
Gestelde zakelijke zekerheidsstellingen dienen per soort zekerheidsstelling per categorie schuld te worden vermeld.
Volgens de Memorie van Toelichting mag vermelding van toegezegde zekerheden achterwege blijven, indien niets erop wijst dat de kredietwaardigheid van de rechtspersoon een grens nadert, waardoor de daartoe strekkende bedingen acute betekenis krijgen.
Aanbevolen wordt echter om de toegezegde zekerheden en voorwaardelijke en onvoorwaardelijke bedingen tot bezwaren of niet-bezwaren van goederen, voor zover de desbetreffende bedragen belangrijk zijn, steeds te vermelden, en wel op overeenkomstige wijze als bij gestelde zakelijke zekerheden. Indien deze vermelding eerst plaatsvindt op het moment dat zulks van acute betekenis is kan dit te laat zijn.
RJ 254.408. Overeengekomen kan zijn dat een langlopende schuld onder bepaalde omstandigheden direct of op korte termijn opeisbaar wordt, bijvoorbeeld zodra een bepaalde balansverhouding of een andere ratio wordt over- of onderschreden.
Een schuld die als gevolg van het zich voordoen van een of meer van bedoelde omstandigheden direct of binnen een jaar opeisbaar is, dient als kortlopend te worden gerubriceerd.</t>
        </r>
      </text>
    </comment>
    <comment ref="B290" authorId="2" shapeId="0" xr:uid="{00000000-0006-0000-1000-00002C000000}">
      <text>
        <r>
          <rPr>
            <sz val="10"/>
            <color indexed="81"/>
            <rFont val="Arial"/>
            <family val="2"/>
          </rPr>
          <t>De overige langlopende schulden dienen nader gespecificeerd te worden volgens eisen van art. 2:375 lid 1 BW (zie comment onder 12. langlopende schulden)</t>
        </r>
      </text>
    </comment>
    <comment ref="B295" authorId="1" shapeId="0" xr:uid="{00000000-0006-0000-1000-00002D000000}">
      <text>
        <r>
          <rPr>
            <sz val="10"/>
            <color indexed="81"/>
            <rFont val="Arial"/>
            <family val="2"/>
          </rPr>
          <t>Indien van toepassing de volgende effecten van waardeveranderingen tegen contante waarde toevoegen:
• Effect van oprenten;
• Effect van wijzigingen in de disconteringsvoet.</t>
        </r>
      </text>
    </comment>
    <comment ref="B325" authorId="5" shapeId="0" xr:uid="{00000000-0006-0000-1000-00002E000000}">
      <text>
        <r>
          <rPr>
            <sz val="9"/>
            <color indexed="81"/>
            <rFont val="Tahoma"/>
            <family val="2"/>
          </rPr>
          <t>RJ 655.207. Het macrobeheersinstrument wordt door de minister van VWS ingezet om overschrijdingen van het macrokader zorg terug te vorderen bij instellingen voor medisch specialistische zorg en bij instellingen voor curatieve geestelijke gezondheidszorg. Het macrobeheersingsinstrument is uitgewerkt in de Aanwijzing macrobeheersmodel instellingen voor medisch specialistische zorg, respectievelijk Aanwijzing Macrobeheersinstrument curatieve geestelijke gezondheidszorg. Ook voor instellingen in andere sectoren kan een Aanwijzing Macrobeheersinstrument van toepassing zijn.
De zorginstelling verwerkt een verplichting, die voortvloeit uit de heffing op grond van het macrobeheersinstrument, die nog niet definitief is vastgesteld, in overeenstemming met hoofdstuk 252 Voorzieningen, niet in de balans opgenomen verplichtingen en niet in de balans opgenomen activa. De zorginstelling verwerkt een verplichting die voortvloeit uit de heffing op grond van het macrobeheersinstrument die definitief is vastgesteld als kortlopende schuld.</t>
        </r>
      </text>
    </comment>
    <comment ref="B377" authorId="2" shapeId="0" xr:uid="{00000000-0006-0000-1000-00002F000000}">
      <text>
        <r>
          <rPr>
            <sz val="10"/>
            <color indexed="81"/>
            <rFont val="Arial"/>
            <family val="2"/>
          </rPr>
          <t xml:space="preserve">RJ 252.110. Onder </t>
        </r>
        <r>
          <rPr>
            <b/>
            <sz val="10"/>
            <color indexed="81"/>
            <rFont val="Arial"/>
            <family val="2"/>
          </rPr>
          <t>niet in de balans opgenomen verplichtingen</t>
        </r>
        <r>
          <rPr>
            <sz val="10"/>
            <color indexed="81"/>
            <rFont val="Arial"/>
            <family val="2"/>
          </rPr>
          <t xml:space="preserve"> wordt verstaan:  
a.  voorwaardelijke verplichtingen: mogelijke verplichtingen die voortkomen uit gebeurtenissen tot en met balansdatum, en waarvan het bestaan afhankelijk is van het zich in de toekomst al dan niet voordoen van een of meer onzekere gebeurtenissen zonder dat de rechtspersoon daarop doorslaggevende invloed kan uitoefenen; 
b.  niet verwerkte verplichtingen: bestaande verplichtingen die voortkomen uit gebeurtenissen tot en met balansdatum, die echter niet worden verwerkt omdat: 
1. het niet waarschijnlijk is dat de afwikkeling ervan resulteert in een uitstroom van middelen die economische voordelen in zich bergen; of 
2. het bedrag van de verplichtingen niet met voldoende betrouwbaarheid kan worden vastgesteld; en  
c.  meerjarige financiële verplichtingen: bestaande verplichtingen waartoe de rechtspersoon voor een aantal toekomstige jaren is verbonden, zoals die welke uit langlopende overeenkomsten voortvloeien, waarvan de tegenprestatie eveneens in die toekomstige jaren zal plaatsvinden. 
Onder </t>
        </r>
        <r>
          <rPr>
            <b/>
            <sz val="10"/>
            <color indexed="81"/>
            <rFont val="Arial"/>
            <family val="2"/>
          </rPr>
          <t>niet in de balans opgenomen activa</t>
        </r>
        <r>
          <rPr>
            <sz val="10"/>
            <color indexed="81"/>
            <rFont val="Arial"/>
            <family val="2"/>
          </rPr>
          <t xml:space="preserve"> wordt verstaan: 
a.  voorwaardelijke activa: mogelijke activa die voortkomen uit gebeurtenissen tot en met balansdatum, en waarvan het bestaan afhankelijk is van het zich in de toekomst al dan niet voordoen van een of meer onzekere gebeurtenissen zonder dat de rechtspersoon daarop doorslaggevende invloed kan uitoefenen; en 
b.  niet verwerkte activa: bestaande activa die voortkomen uit gebeurtenissen tot en met balansdatum, die echter niet worden verwerkt omdat: 
1. de kostprijs of waarde ervan niet op betrouwbare wijze kan worden vastgesteld; of 
2. het niet waarschijnlijk is dat uit deze activa in de toekomst economische voordelen naar de rechtspersoon zullen vloeien.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KAMMINGA_M</author>
  </authors>
  <commentList>
    <comment ref="C21" authorId="0" shapeId="0" xr:uid="{00000000-0006-0000-1100-000005000000}">
      <text>
        <r>
          <rPr>
            <sz val="10"/>
            <color indexed="81"/>
            <rFont val="Arial"/>
            <family val="2"/>
          </rPr>
          <t>inclusief bijzondere waardeverminderingen</t>
        </r>
      </text>
    </comment>
    <comment ref="B28" authorId="0" shapeId="0" xr:uid="{00000000-0006-0000-1100-000006000000}">
      <text>
        <r>
          <rPr>
            <b/>
            <sz val="8"/>
            <color indexed="81"/>
            <rFont val="Tahoma"/>
            <family val="2"/>
          </rPr>
          <t>Is alleen van toepassing bij waardering op actuele waarde.</t>
        </r>
      </text>
    </comment>
    <comment ref="C36" authorId="0" shapeId="0" xr:uid="{00000000-0006-0000-1100-000007000000}">
      <text>
        <r>
          <rPr>
            <sz val="10"/>
            <color indexed="81"/>
            <rFont val="Arial"/>
            <family val="2"/>
          </rPr>
          <t>inclusief bijzondere waardeverminderingen</t>
        </r>
      </text>
    </comment>
    <comment ref="C42" authorId="0" shapeId="0" xr:uid="{00000000-0006-0000-1100-000008000000}">
      <text>
        <r>
          <rPr>
            <sz val="10"/>
            <color indexed="81"/>
            <rFont val="Arial"/>
            <family val="2"/>
          </rPr>
          <t>inclusief bijzondere waardeverminderingen</t>
        </r>
      </text>
    </comment>
    <comment ref="C51" authorId="0" shapeId="0" xr:uid="{00000000-0006-0000-1100-000009000000}">
      <text>
        <r>
          <rPr>
            <sz val="10"/>
            <color indexed="81"/>
            <rFont val="Arial"/>
            <family val="2"/>
          </rPr>
          <t>inclusief (terugname) bijzondere waardeverminderingen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Koos</author>
    <author>KAMMINGA_M</author>
  </authors>
  <commentList>
    <comment ref="B16" authorId="0" shapeId="0" xr:uid="{00000000-0006-0000-1300-000001000000}">
      <text>
        <r>
          <rPr>
            <sz val="9"/>
            <color indexed="81"/>
            <rFont val="Tahoma"/>
            <family val="2"/>
          </rPr>
          <t>Afhankelijk van sector omschrijving laten staan of onderdeel weghalen.</t>
        </r>
      </text>
    </comment>
    <comment ref="B34" authorId="0" shapeId="0" xr:uid="{00000000-0006-0000-1300-000002000000}">
      <text>
        <r>
          <rPr>
            <sz val="9"/>
            <color indexed="81"/>
            <rFont val="Tahoma"/>
            <family val="2"/>
          </rPr>
          <t>Alleen van toepassing bij Cure.</t>
        </r>
      </text>
    </comment>
    <comment ref="B57" authorId="1" shapeId="0" xr:uid="{00000000-0006-0000-1300-000003000000}">
      <text>
        <r>
          <rPr>
            <sz val="10"/>
            <color indexed="81"/>
            <rFont val="Arial"/>
            <family val="2"/>
          </rPr>
          <t>De zorginstelling mag een bestemmingsreserve afschrijving instandhouding vormen voor de afschrijving op instandhoudingsinvesteringen, maar is hier niet meer toe verplicht. De instelling kan deze bestemmingsreserve ook in het geheel opnemen in de bestemmingsfonds aanvaardbare kosten.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Koos</author>
    <author>KAMMINGA_M</author>
    <author>WGinkel</author>
    <author>MCalkhov</author>
    <author>JWal1</author>
  </authors>
  <commentList>
    <comment ref="C9" authorId="0" shapeId="0" xr:uid="{00000000-0006-0000-1400-000001000000}">
      <text>
        <r>
          <rPr>
            <sz val="9"/>
            <color indexed="81"/>
            <rFont val="Tahoma"/>
            <family val="2"/>
          </rPr>
          <t>Afhankelijk van sector omschrijving laten staan of onderdeel weghalen.</t>
        </r>
      </text>
    </comment>
    <comment ref="C13" authorId="1" shapeId="0" xr:uid="{00000000-0006-0000-1400-000002000000}">
      <text>
        <r>
          <rPr>
            <sz val="10"/>
            <color indexed="81"/>
            <rFont val="Arial"/>
            <family val="2"/>
          </rPr>
          <t>Omzet DBC’s / DBC-zorgproducten gereguleerd segment en vrij segment (inclusief mutatie onderhanden werk, zowel GGZ als medisch specialistische zorg als geriatrische revalidatiezorg), opbrengsten uit hoofde van transitieregelingen (financieel vangnet in verband met de overgang van budget- naar prestatiebekostiging in de curatieve GGZ en Forensische zorg) en opbrengsten uit overige Zvw-zorg (geen medisch specialistische zorg; bijvoorbeeld wijkverpleging, kraamzorg, zorgproducten van basis GGZ en ZZP's van langdurige GGZ met behandeling in 2e en 3e jaar onder Zvw)
Hieronder NIET opnemen:
• subsidies
• beschikbaarheidsbijdragen medisch specialistische zorg en Opleidingen</t>
        </r>
      </text>
    </comment>
    <comment ref="C17" authorId="1" shapeId="0" xr:uid="{00000000-0006-0000-1400-000003000000}">
      <text>
        <r>
          <rPr>
            <sz val="10"/>
            <color indexed="81"/>
            <rFont val="Arial"/>
            <family val="2"/>
          </rPr>
          <t>Opbrengsten uit forensische zorg (omzet DBBC, ZZP en extramurale begeleiding) aan patiënten of cliënten met psychiatrische problematiek en/of verslavingsproblematiek en/of verstandelijke beperkingen in strafrechtelijk kader bekostigd door het Ministerie van Veiligheid en Justitie
Hieronder NIET opnemen:
• subsidies door het Ministerie van Veiligheid en Justitie</t>
        </r>
      </text>
    </comment>
    <comment ref="C18" authorId="1" shapeId="0" xr:uid="{00000000-0006-0000-1400-000004000000}">
      <text>
        <r>
          <rPr>
            <sz val="10"/>
            <color indexed="81"/>
            <rFont val="Arial"/>
            <family val="2"/>
          </rPr>
          <t>Beschikbaarheidsbijdragen voor medisch specialistische zorg waarvoor het niet mogelijk en/of wenselijk is de kosten aan individuele verzekerden toe te rekenen (bijv. academische component, brandwondenzorg, traumazorg, spoedeisende zorg)
Hieronder NIET opnemen:
• beschikbaarheidsbijdragen Opleidingen</t>
        </r>
      </text>
    </comment>
    <comment ref="C21" authorId="1" shapeId="0" xr:uid="{00000000-0006-0000-1400-000005000000}">
      <text>
        <r>
          <rPr>
            <sz val="10"/>
            <color indexed="81"/>
            <rFont val="Arial"/>
            <family val="2"/>
          </rPr>
          <t>Hieronder opnemen:
• opbrengsten uit zorg in opdracht van andere zorginstellingen (onderaanneming)
• eigen bijdragen van cliënten met Wlz/Zvw/Wmo/Jeugdwet
• betalingen door cliënten voor zorg niet verzekerd o.b.v. Wlz/Zvw
• betalingen uit hoofde van aanvullende zorgverzekeringen</t>
        </r>
      </text>
    </comment>
    <comment ref="C29" authorId="2" shapeId="0" xr:uid="{00000000-0006-0000-1400-000006000000}">
      <text>
        <r>
          <rPr>
            <sz val="10"/>
            <color indexed="81"/>
            <rFont val="Arial"/>
            <family val="2"/>
          </rPr>
          <t>Opbrengsten uit subsidies. Hieronder opnemen:
- Subsidies Wlz/Zvw-zorg (extramurale behandeling, eerstelijnsverblijf en zorginfrastructuur
- Rijkssubsidie vanwege het Ministerie van OCW (waaronder werkplaatsfunctie en medische faculteit van UMC's
- Rijkssubsidies vanwege het Ministerie van Veiligheid en Justitie
- beschikbaarheidsbijdragen Opleidingen
- overige Rijkssubsidies
- subsidies gemeenten en Provincies (exclusief Wmo en Jeugdwet)
- overige subsidies, waaronder loonkostensubsidies en EU-subsidies
Hieronder NIET opnemen:
- opbrengsten Wmo
- opbrengsten Jeugdwet
- betalingen uit pgb’s Wlz, Zvw, Wmo en Jeugdwet
- forensische zorg in strafrechtelijk kader bekostigd door het Ministerie van Veiligheid en Justitie
- beschikbaarheidsbijdragen Zorg</t>
        </r>
      </text>
    </comment>
    <comment ref="C34" authorId="1" shapeId="0" xr:uid="{00000000-0006-0000-1400-000007000000}">
      <text>
        <r>
          <rPr>
            <sz val="10"/>
            <color indexed="81"/>
            <rFont val="Arial"/>
            <family val="2"/>
          </rPr>
          <t>Subsidies extramurale behandeling, eerstelijnsverblijf en zorginfrastructuur
Hieronder NIET opnemen:
• beschikbaarheidsbijdragen Opleidingen
• betalingen uit pgb’s gefinancierd vanuit Wlz en Zvw</t>
        </r>
      </text>
    </comment>
    <comment ref="C36" authorId="1" shapeId="0" xr:uid="{00000000-0006-0000-1400-000008000000}">
      <text>
        <r>
          <rPr>
            <sz val="10"/>
            <color indexed="81"/>
            <rFont val="Arial"/>
            <family val="2"/>
          </rPr>
          <t>Hieronder NIET opnemen:
• Opbrengsten uit forensische zorg in strafrechtelijk kader bekostigd door het Ministerie van Veiligheid en Justitie</t>
        </r>
      </text>
    </comment>
    <comment ref="C37" authorId="1" shapeId="0" xr:uid="{00000000-0006-0000-1400-000009000000}">
      <text>
        <r>
          <rPr>
            <sz val="10"/>
            <color indexed="81"/>
            <rFont val="Arial"/>
            <family val="2"/>
          </rPr>
          <t>Hieronder NIET opnemen:
• subsidies Wlz/Zvw-zorg
• pgb's
• beschikbaarheidsbijdragen</t>
        </r>
      </text>
    </comment>
    <comment ref="B45" authorId="1" shapeId="0" xr:uid="{00000000-0006-0000-1400-00000A000000}">
      <text>
        <r>
          <rPr>
            <sz val="10"/>
            <color indexed="81"/>
            <rFont val="Arial"/>
            <family val="2"/>
          </rPr>
          <t>In de toelichting omtrent subsidies dient minimaal te worden vermeld:
- de aard van de verkregen subsidies en overheidssteun;
- wijze waarop deze zijn verwerkt;
- omvang van de in het verslagjaar verwerkte subsidies (indien dit bijdraagt aan het inzicht);
- indien van toepassing: voorwaardelijke financiële verplichtingen a.g.v. een genoten ontwikkelingskrediet. Zie voor een voorbeeldtekst paragraaf 28.1 van de voorbeeld jaarrekening voor (Middel)grote ondernemingen.</t>
        </r>
      </text>
    </comment>
    <comment ref="C49" authorId="2" shapeId="0" xr:uid="{00000000-0006-0000-1400-00000B000000}">
      <text>
        <r>
          <rPr>
            <b/>
            <sz val="10"/>
            <color indexed="81"/>
            <rFont val="Arial"/>
            <family val="2"/>
          </rPr>
          <t>Onder de overige bedrijfsopbrengsten dient de zorginstelling alle inkomsten te verantwoorden die niet worden verkregen uit opbrengsten zorgprestaties en maatschappelijke ondersteuning en uit subsidies.</t>
        </r>
      </text>
    </comment>
    <comment ref="C51" authorId="1" shapeId="0" xr:uid="{00000000-0006-0000-1400-00000C000000}">
      <text>
        <r>
          <rPr>
            <sz val="10"/>
            <color indexed="81"/>
            <rFont val="Arial"/>
            <family val="2"/>
          </rPr>
          <t>Opbrengsten uit geleverde diensten (met uitzondering van zorg en ondersteuning) en overige opbrengsten
Hieronder WEL opnemen: 
- overige dienstverlening
- overige opbrengsten, waaronder vergoeding voor uitgeleend personeel en verhuur onroerend goed
Hieronder NIET opnemen: subsidies</t>
        </r>
      </text>
    </comment>
    <comment ref="C54" authorId="3" shapeId="0" xr:uid="{00000000-0006-0000-1400-00000D000000}">
      <text>
        <r>
          <rPr>
            <sz val="10"/>
            <color indexed="81"/>
            <rFont val="Arial"/>
            <family val="2"/>
          </rPr>
          <t>Opbrengsten uit geleverde diensten (met uitzondering van zorg en ondersteuning) zoals onderzoek, catering, winkelverkopen en parkeergelden</t>
        </r>
      </text>
    </comment>
    <comment ref="C55" authorId="3" shapeId="0" xr:uid="{00000000-0006-0000-1400-00000E000000}">
      <text>
        <r>
          <rPr>
            <sz val="10"/>
            <color indexed="81"/>
            <rFont val="Arial"/>
            <family val="2"/>
          </rPr>
          <t>Overige bedrijfsopbrengsten niet eerder genoemd. Vergoedingen voor uitgeleend personeel, verhuur onroerend goed en dergelijke</t>
        </r>
      </text>
    </comment>
    <comment ref="B126" authorId="4" shapeId="0" xr:uid="{00000000-0006-0000-1400-000010000000}">
      <text>
        <r>
          <rPr>
            <sz val="10"/>
            <color indexed="81"/>
            <rFont val="Arial"/>
            <family val="2"/>
          </rPr>
          <t>Het bestuur van de zorginstelling dient onzekerheden omtrent het in continuïteit ontvangen van integrale vergoedingen van afschrijvingslasten in het budget, te vermelden in de toelichting. Daarbij dient de zorginstelling aan te geven welke gevolgen deze onzekerheden mogelijk hebben op het toekomstig vermogen en resultaat van de zorginstelling.</t>
        </r>
      </text>
    </comment>
    <comment ref="C126" authorId="1" shapeId="0" xr:uid="{00000000-0006-0000-1400-000011000000}">
      <text>
        <r>
          <rPr>
            <sz val="10"/>
            <color indexed="81"/>
            <rFont val="Arial"/>
            <family val="2"/>
          </rPr>
          <t>Hier de afschrijvingslasten immateriële vaste activa gesplitst naar intern gegenereerde en gekochte immateriële vaste activa vermelden.</t>
        </r>
      </text>
    </comment>
    <comment ref="B130" authorId="1" shapeId="0" xr:uid="{00000000-0006-0000-1400-000012000000}">
      <text>
        <r>
          <rPr>
            <b/>
            <sz val="8"/>
            <color indexed="81"/>
            <rFont val="Tahoma"/>
            <family val="2"/>
          </rPr>
          <t>Bijzondere waardeverminderingen van vaste activa dienen in aanmerking te worden genomen indien de realiseerbare waarde (hoogste van bedrijfswaarde en opbrengstwaarde) lager is dan de boekwaarde. Deze zogenaamde impairment houdt een extra afwaardering in naast de systematische afschrijvingen.
Hierbij dient de boekwaarde te worden verlaagd tot de realiseerbare waarde van het actief.
Bij waardering van betreffende vaste activa tegen historische kostprijs dient een dergelijk 'waardeverminderingsverlies' direct in de exploitatierekening te worden opgenomen.
Als de betreffende vaste activa worden gewaardeerd tegen actuele waarde wordt een bijzonder waardeverminderingsverlies eerst ten laste van de herwaarderingsreserve gebracht. Indien het verlies de resterende herwaarderingsreserve, die op het niveau van het individueel actief bepaald wordt, overschrijdt, wordt het meerdere ten laste van de exploitatierekening gebracht. Indien het geschatte bedrag van het bijzonder waardeverminderingsverlies hoger is dan de boekwaarde van het actief dient de instelling een voorziening op te nemen, of een toelichting onder de niet in de balans opgenomen verplichtingen en niet in de balans opgenomen activa.
Na de verantwoording van een bijzonder waardeverminderingsverlies dient de afschrijvingslast voor de toekomstige perioden te worden herzien om de aangepaste boekwaarde, verminderd met de eventuele restwaarde, stelselmatig over de resterende levensduur te verdelen.
Op iedere balansdatum dient te worden beoordeeld of er enige indicatie is dat een in eerdere jaren verantwoord bijzonder waardeverminderingsverlies heeft opgehouden te bestaan of is verminderd. De boekwaarde van het actief dient dan te worden opgehoogd tot de realiseerbare waarde. Dit is een terugneming van een bijzonder waardeverminderingsverlies.
Deze wordt als bate in de winst- en verliesrekening verantwoord. De terugneming van een bijzonder waardeverminderingsverlies op een geherwaardeerd actief wordt rechtstreeks toegevoegd aan de herwaarderingsreserve onder het eigen vermogen. Indien en voor zover een bijzonder waardeverminderingsverlies van hetzelfde actief echter eerder werd verantwoord als een last in de winst- en verliesrekening, wordt de terugneming van dat bijzonder waardeverminderingsverlies verantwoord als een bate in de winst- en verliesrekening.
Nadat de terugneming van een bijzonder waardeverminderingsverlies is verantwoord, dient de afschrijvingslast voor de toekomstige perioden te worden aangepast om de herziene boekwaarde, verminderd met de eventuele restwaarde op stelselmatige wijze over de resterende gebruiksduur te verdelen.</t>
        </r>
      </text>
    </comment>
    <comment ref="C135" authorId="0" shapeId="0" xr:uid="{00000000-0006-0000-1400-000014000000}">
      <text>
        <r>
          <rPr>
            <sz val="9"/>
            <color indexed="81"/>
            <rFont val="Tahoma"/>
            <family val="2"/>
          </rPr>
          <t>Alleen van toepassing voor Cure.</t>
        </r>
      </text>
    </comment>
    <comment ref="E148" authorId="0" shapeId="0" xr:uid="{00000000-0006-0000-1400-000015000000}">
      <text>
        <r>
          <rPr>
            <sz val="9"/>
            <color indexed="81"/>
            <rFont val="Tahoma"/>
            <family val="2"/>
          </rPr>
          <t>Specificatie/splitsing uit hoofde van BW en RJ niet verplicht.</t>
        </r>
      </text>
    </comment>
    <comment ref="D185" authorId="0" shapeId="0" xr:uid="{00000000-0006-0000-1400-000016000000}">
      <text>
        <r>
          <rPr>
            <sz val="9"/>
            <color indexed="81"/>
            <rFont val="Tahoma"/>
            <family val="2"/>
          </rPr>
          <t>In de toelichting de gehanteerde rentevoet vermelden.</t>
        </r>
      </text>
    </comment>
    <comment ref="B204" authorId="2" shapeId="0" xr:uid="{4186CF53-D094-4EF2-A920-75133EB8D012}">
      <text>
        <r>
          <rPr>
            <b/>
            <sz val="10"/>
            <color indexed="81"/>
            <rFont val="Tahoma"/>
            <family val="2"/>
          </rPr>
          <t>Artikel 2:382a BW:</t>
        </r>
        <r>
          <rPr>
            <sz val="10"/>
            <color indexed="81"/>
            <rFont val="Tahoma"/>
            <family val="2"/>
          </rPr>
          <t xml:space="preserve">
1. Opgegeven worden de in het boekjaar ten laste van de rechtspersoon gebrachte totale honoraria voor het onderzoek van de jaarrekening, totale honoraria voor andere controleopdrachten, totale honoraria voor adviesdiensten op fiscaal terrein en totale honoraria voor andere niet-controlediensten, uitgevoerd door de ecterne accountant en de accountantsorganisatie, genoemd in artikel 1, eerste lid, onder a en e van de Wta.
2. Indien de rechtspersoon dochtermaatschappijen heeft of de financiële gegevens van andere maatschappijen consolideert, worden de honoraria die in het boekjaar te hunnen laste zijn gebracht, in de opgave begrepen.
3. De honoraria hoeven niet opgegeven te worden door een rechtspersoon waarvan de financiële gegevens zijn geconsolideerd in een geconsolideerde jaarrekening waarop krachtens het toepasselijke recht de verordening van het Europees Parlement en de Raad betreffende de toepassing van internationale standaarden voor jaarrekeningen of richtlijn 2013/34/EU van het Europees Parlement en de Raad van 26 juni 2013 betreffende de jaarlijkse financiële overzichten, geconsolideerde financiële overzichten en aanverwante verslagen van bepaalde ondernemingsvormen, tot wijziging van richtlijn 2006/43/EG van het Europees Parlement en de Raad en tot intrekking van richtlijnen 78/660/EEG en 83/349/EEG van de Raad (PbEU 2013, L 182) van toepassing is, mits de in lid 1 bedoelde honoraria in de toelichting van die geconsolideerde jaarrekening worden vermeld.</t>
        </r>
      </text>
    </comment>
    <comment ref="F206" authorId="1" shapeId="0" xr:uid="{F01B786C-60B1-4154-844B-6B882E232196}">
      <text>
        <r>
          <rPr>
            <sz val="10"/>
            <color indexed="81"/>
            <rFont val="Arial"/>
            <family val="2"/>
          </rPr>
          <t>RJ 390.301. Op grond van artikel 2:382a lid 1 BW vermeldt de rechtspersoon de in het boekjaar ten laste van de rechtspersoon gebrachte totale honoraria voor het onderzoek van de jaarrekening, totale honoraria voor andere controleopdrachten, totale honoraria voor adviesdiensten op fiscaal terrein en totale honoraria voor andere niet-controlediensten, uitgevoerd door de externe accountant en de accountantsorganisatie, zoals genoemd in artikel 1, eerste lid, onder a van de Wet toezicht accountantsorganisaties.
De beoordeling van de onafhankelijkheid van de externe accountant is erbij gebaat dat ook de desbetreffende honoraria van het netwerk van de accountantsorganisatie in de opgave worden betrokken. Het verdient daarom sterke aanbeveling om naast de honoraria van de externe accountant en de accountantsorganisatie, ook de honoraria te vermelden van het netwerk, zoals genoemd in artikel 1, eerste lid, onder j van de Wet toezicht accountantsorganisaties, uitgesplitst naar de totale honoraria voor het onderzoek van de jaarrekening, voor andere controleopdrachten, voor adviesdiensten op fiscaal terrein en voor andere niet-controlediensten.</t>
        </r>
      </text>
    </comment>
    <comment ref="B215" authorId="1" shapeId="0" xr:uid="{C32EE969-6646-4FCB-B1BB-CCC0209A9181}">
      <text>
        <r>
          <rPr>
            <sz val="10"/>
            <color indexed="81"/>
            <rFont val="Arial"/>
            <family val="2"/>
          </rPr>
          <t xml:space="preserve">RJ 390.301a. </t>
        </r>
        <r>
          <rPr>
            <b/>
            <sz val="10"/>
            <color indexed="81"/>
            <rFont val="Arial"/>
            <family val="2"/>
          </rPr>
          <t>De rechtspersoon dient in de toelichting van de jaarrekening uiteen te zetten welke methode van vermelding van de totale honoraria voor het onderzoek van de jaarrekening is gehanteerd.</t>
        </r>
        <r>
          <rPr>
            <sz val="10"/>
            <color indexed="81"/>
            <rFont val="Arial"/>
            <family val="2"/>
          </rPr>
          <t xml:space="preserve">
Aanbevolen wordt dat de rechtspersoon de in de toelichting te vermelden totale honoraria voor het onderzoek van de jaarrekening baseert op de totale honoraria voor het onderzoek van de jaarrekening over het boekjaar waarop de jaarrekening betrekking heeft, ongeacht of de werkzaamheden door de externe accountant en de accountantsorganisatie reeds gedurende dat boekjaar zijn verricht.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IMaes</author>
    <author>WGinkel</author>
  </authors>
  <commentList>
    <comment ref="B21" authorId="0" shapeId="0" xr:uid="{00000000-0006-0000-1500-000001000000}">
      <text>
        <r>
          <rPr>
            <sz val="10"/>
            <color indexed="81"/>
            <rFont val="Arial"/>
            <family val="2"/>
          </rPr>
          <t>BW 2 titel 9, Art. 392.
– 1. Het bestuur voegt de volgende gegevens toe aan de jaarrekening en het jaarverslag: 
g. een opgave van de gebeurtenissen na de balansdatum met belangrijke financiële gevolgen voor de rechtspersoon en de in zijn geconsolideerde jaarrekening betrokken maatschappijen tezamen, onder mededeling van de omvang van die gevolgen;
(bijvoorbeeld beëindiging van bedrijfsactiviteiten)</t>
        </r>
      </text>
    </comment>
    <comment ref="B27" authorId="1" shapeId="0" xr:uid="{00000000-0006-0000-1500-000002000000}">
      <text>
        <r>
          <rPr>
            <sz val="10"/>
            <color indexed="81"/>
            <rFont val="Tahoma"/>
            <family val="2"/>
          </rPr>
          <t>Artikel 300 lid 2 Burgerlijk Wetboek (inzake stichtingen): De jaarrekening wordt ondertekend door de bestuurders en door hen die deel uitmaken van het toezichthoudende orgaan; ontbreekt de ondertekening van een of meer hunner, dan wordt daarvan onder opgave van reden melding gemaakt.</t>
        </r>
      </text>
    </comment>
  </commentList>
</comments>
</file>

<file path=xl/sharedStrings.xml><?xml version="1.0" encoding="utf-8"?>
<sst xmlns="http://schemas.openxmlformats.org/spreadsheetml/2006/main" count="892" uniqueCount="570">
  <si>
    <t>Liquide middelen</t>
  </si>
  <si>
    <t>PASSIVA</t>
  </si>
  <si>
    <t>Eigen vermogen</t>
  </si>
  <si>
    <t>Kapitaal</t>
  </si>
  <si>
    <t>Voorzieningen</t>
  </si>
  <si>
    <t>BATEN</t>
  </si>
  <si>
    <t>LASTEN</t>
  </si>
  <si>
    <t>Personeelskosten</t>
  </si>
  <si>
    <t>RESULTAAT BOEKJAAR</t>
  </si>
  <si>
    <t>Kasstroom uit operationele activiteiten</t>
  </si>
  <si>
    <t>Kasstroom uit investeringsactiviteiten</t>
  </si>
  <si>
    <t>Kasstroom uit financieringsactiviteiten</t>
  </si>
  <si>
    <t>Aflossing langlopende schulden</t>
  </si>
  <si>
    <t>- aanschafwaarde</t>
  </si>
  <si>
    <t>- cumulatieve afschrijvingen</t>
  </si>
  <si>
    <t>Mutaties in het boekjaar</t>
  </si>
  <si>
    <t>- investeringen</t>
  </si>
  <si>
    <t>- afschrijvingen</t>
  </si>
  <si>
    <t>- terugname geheel afgeschreven activa</t>
  </si>
  <si>
    <t xml:space="preserve">  .aanschafwaarde</t>
  </si>
  <si>
    <t xml:space="preserve">  .cumulatieve afschrijvingen</t>
  </si>
  <si>
    <t>Mutaties in boekwaarde (per saldo)</t>
  </si>
  <si>
    <t>Totaal</t>
  </si>
  <si>
    <t>- desinvesteringen</t>
  </si>
  <si>
    <t>Boekwaarde per 31 december</t>
  </si>
  <si>
    <t>Af: bijzondere waardeverminderingen</t>
  </si>
  <si>
    <t>Bankrekeningen</t>
  </si>
  <si>
    <t>Kassen</t>
  </si>
  <si>
    <t>Saldo per</t>
  </si>
  <si>
    <t>Dotatie</t>
  </si>
  <si>
    <t>Onttrekking</t>
  </si>
  <si>
    <t>Crediteuren</t>
  </si>
  <si>
    <t>Lonen en salarissen</t>
  </si>
  <si>
    <t>Sociale lasten</t>
  </si>
  <si>
    <t>Personeel niet in loondienst</t>
  </si>
  <si>
    <t>Totaal liquide middelen</t>
  </si>
  <si>
    <t>Totaal activa</t>
  </si>
  <si>
    <t>Totaal afschrijvingen</t>
  </si>
  <si>
    <t>Financiële baten en lasten</t>
  </si>
  <si>
    <t>Voedingsmiddelen en hotelmatige kosten</t>
  </si>
  <si>
    <t>Huur en leasing</t>
  </si>
  <si>
    <t>Totaal personeelskosten</t>
  </si>
  <si>
    <t>Rentebaten</t>
  </si>
  <si>
    <t>Totaal financiële baten en lasten</t>
  </si>
  <si>
    <t xml:space="preserve"> </t>
  </si>
  <si>
    <t xml:space="preserve">De balanstotalen Activa en Passiva sluiten </t>
  </si>
  <si>
    <t>Statutaire regeling resultaatbestemming</t>
  </si>
  <si>
    <t>Rentelasten</t>
  </si>
  <si>
    <t>Vaststelling en goedkeuring jaarrekening</t>
  </si>
  <si>
    <t>Vergelijking met voorgaand jaar</t>
  </si>
  <si>
    <t>Leninggever</t>
  </si>
  <si>
    <t>Soort lening</t>
  </si>
  <si>
    <t>Gestelde zekerheden</t>
  </si>
  <si>
    <t>Bestemmingsreserves:</t>
  </si>
  <si>
    <t>Vakantiegeld</t>
  </si>
  <si>
    <t>Vakantiedagen</t>
  </si>
  <si>
    <t>Ref.</t>
  </si>
  <si>
    <t>Effecten</t>
  </si>
  <si>
    <t>Som der bedrijfsopbrengsten</t>
  </si>
  <si>
    <t>BEDRIJFSOPBRENGSTEN:</t>
  </si>
  <si>
    <t>BEDRIJFSLASTEN:</t>
  </si>
  <si>
    <t>Overige bedrijfsopbrengsten</t>
  </si>
  <si>
    <t>Overige bedrijfskosten</t>
  </si>
  <si>
    <t>Som der bedrijfslasten</t>
  </si>
  <si>
    <t>Bestemmingsreserve xxx</t>
  </si>
  <si>
    <t>Bedrijfsresultaat</t>
  </si>
  <si>
    <t>Kasstroom uit bedrijfsoperaties</t>
  </si>
  <si>
    <t>Ontvangen interest</t>
  </si>
  <si>
    <t>Betaalde interest</t>
  </si>
  <si>
    <t>Investeringen materiële vaste activa</t>
  </si>
  <si>
    <t>Desinvesteringen materiële vaste activa</t>
  </si>
  <si>
    <t>Investeringen immateriële vaste activa</t>
  </si>
  <si>
    <t>Desinvesteringen immateriële vaste activa</t>
  </si>
  <si>
    <t>Totaal kasstroom uit investeringsactiviteiten</t>
  </si>
  <si>
    <t>Nieuw opgenomen leningen</t>
  </si>
  <si>
    <t>Totaal kasstroom uit financieringsactiviteiten</t>
  </si>
  <si>
    <t>Het resultaat wordt verdeeld volgens de resultaatverdeling in paragraaf 5.1.2.</t>
  </si>
  <si>
    <t>Subsidies</t>
  </si>
  <si>
    <t>Verbonden rechtspersonen</t>
  </si>
  <si>
    <t>Totaal passiva</t>
  </si>
  <si>
    <t>(na resultaatbestemming)</t>
  </si>
  <si>
    <t>Aanpassingen voor:</t>
  </si>
  <si>
    <t>- mutaties voorzieningen</t>
  </si>
  <si>
    <t>- voorraden</t>
  </si>
  <si>
    <t>- vorderingen</t>
  </si>
  <si>
    <t>De specificatie is als volgt:</t>
  </si>
  <si>
    <t>Het verloop van de materiële activa in het verslagjaar is als volgt weer te geven:</t>
  </si>
  <si>
    <t>Bedrijfsgebouwen en terreinen</t>
  </si>
  <si>
    <t>Machines en installaties</t>
  </si>
  <si>
    <t>Andere vaste bedrijfsmiddelen, technische en administratieve uitrusting</t>
  </si>
  <si>
    <t>Materiële vaste bedrijfsactiva in uitvoering en vooruitbetalingen op materiële vaste activa</t>
  </si>
  <si>
    <t>Niet aan het bedrijfsproces dienstbare materiële activa</t>
  </si>
  <si>
    <t>Andere personeelskosten:</t>
  </si>
  <si>
    <t>- immateriële vaste activa</t>
  </si>
  <si>
    <t>- materiële vaste activa</t>
  </si>
  <si>
    <t>Algemene kosten</t>
  </si>
  <si>
    <t>Dotaties en vrijval voorzieningen</t>
  </si>
  <si>
    <t>Resultaat deelnemingen</t>
  </si>
  <si>
    <t>Overige opbrengsten financiële vaste activa en effecten</t>
  </si>
  <si>
    <t>Toelichting:</t>
  </si>
  <si>
    <t>Vorderingen</t>
  </si>
  <si>
    <t>BEDRIJFSRESULTAAT</t>
  </si>
  <si>
    <t>Afschrijvingen op immateriële en materiële vaste activa</t>
  </si>
  <si>
    <t xml:space="preserve">Schulden terzake pensioenen </t>
  </si>
  <si>
    <t>Overige schulden:</t>
  </si>
  <si>
    <t xml:space="preserve">Bij: nieuwe leningen </t>
  </si>
  <si>
    <t xml:space="preserve">Af: aflossingen </t>
  </si>
  <si>
    <t>onafhankelijke accountant</t>
  </si>
  <si>
    <t>Kortlopend deel van de langlopende schulden (&lt; 1 jr.), aflossingsverplichtingen</t>
  </si>
  <si>
    <t>Bestemmingsfondsen:</t>
  </si>
  <si>
    <t>Saldo per 1 januari</t>
  </si>
  <si>
    <t>Financieringsverschil boekjaar</t>
  </si>
  <si>
    <t>Correcties voorgaande jaren</t>
  </si>
  <si>
    <t>Betalingen/ontvangsten</t>
  </si>
  <si>
    <t>Saldo per 31 december</t>
  </si>
  <si>
    <t>Vorderingen op debiteuren</t>
  </si>
  <si>
    <t>Vorderingen op groepsmaatschappijen</t>
  </si>
  <si>
    <t>Overige vorderingen:</t>
  </si>
  <si>
    <t>Overige</t>
  </si>
  <si>
    <t xml:space="preserve">Boekwaarde per 1 januari </t>
  </si>
  <si>
    <t>Bij: investeringen</t>
  </si>
  <si>
    <t>Af: afschrijvingen</t>
  </si>
  <si>
    <t>Af: desinvesteringen</t>
  </si>
  <si>
    <t>Af: terugname geheel afgeschreven activa</t>
  </si>
  <si>
    <t>Totaal materiële vaste activa</t>
  </si>
  <si>
    <t>Gemiddeld aantal personeelsleden op basis van full-time eenheden</t>
  </si>
  <si>
    <t xml:space="preserve">  cumulatieve afschrijvingen</t>
  </si>
  <si>
    <t xml:space="preserve">  aanschafwaarde</t>
  </si>
  <si>
    <t>Hoofdsom</t>
  </si>
  <si>
    <t>%</t>
  </si>
  <si>
    <t>Totale loop-tijd</t>
  </si>
  <si>
    <t>Aflos-sings-wijze</t>
  </si>
  <si>
    <t>Immateriële en materiële vaste activa</t>
  </si>
  <si>
    <t>Activa en passiva</t>
  </si>
  <si>
    <t>1. Immateriële vaste activa</t>
  </si>
  <si>
    <t>2. Materiële vaste activa</t>
  </si>
  <si>
    <t xml:space="preserve">4. Voorraden </t>
  </si>
  <si>
    <t>Langlopend deel van de langlopende schulden (&gt; 1 jr.) (balanspost)</t>
  </si>
  <si>
    <t>Grondslagen voor het opstellen van de jaarrekening</t>
  </si>
  <si>
    <t>Stadium van vaststelling (per erkenning):</t>
  </si>
  <si>
    <t>a= interne berekening</t>
  </si>
  <si>
    <t>b= overeenstemming met zorgverzekeraars</t>
  </si>
  <si>
    <t>Pensioenen</t>
  </si>
  <si>
    <t>Algemeen</t>
  </si>
  <si>
    <t>installaties</t>
  </si>
  <si>
    <t>5.1</t>
  </si>
  <si>
    <t>5.2</t>
  </si>
  <si>
    <t>5.2.1</t>
  </si>
  <si>
    <t>5.2.2</t>
  </si>
  <si>
    <t>5.2.3</t>
  </si>
  <si>
    <t>Ondertekening door bestuurders en toezichthouders</t>
  </si>
  <si>
    <t>5.2  OVERIGE GEGEVENS</t>
  </si>
  <si>
    <t>5.2 OVERIGE GEGEVENS</t>
  </si>
  <si>
    <t>Overige financiële lasten</t>
  </si>
  <si>
    <t>c= definitieve vaststelling NZa</t>
  </si>
  <si>
    <t>Af: aflossingsverplichting komend boekjaar</t>
  </si>
  <si>
    <t>Stand langlopende schulden per 31 december</t>
  </si>
  <si>
    <t xml:space="preserve">Validaties </t>
  </si>
  <si>
    <t>(Dit werkblad behoort NIET tot de jaarrekening, maar is bedoeld voor intern gebruik)</t>
  </si>
  <si>
    <t>aan m.b.t. huidig boekjaar</t>
  </si>
  <si>
    <t>aan m.b.t. vorig boekjaar</t>
  </si>
  <si>
    <t>De mutatie van het eigen vermogen bedraagt</t>
  </si>
  <si>
    <t>De mutatie van het eigen vermogen sluit</t>
  </si>
  <si>
    <t>aan op het resultaat boekjaar</t>
  </si>
  <si>
    <t>De afschrijvingen in de res.rekening sluiten</t>
  </si>
  <si>
    <t>aan op de afschrijvingen in de balans</t>
  </si>
  <si>
    <t>Mutatie geldmiddelen</t>
  </si>
  <si>
    <t>Toevoeging/(onttrekking):</t>
  </si>
  <si>
    <t>RESULTAATBESTEMMING</t>
  </si>
  <si>
    <t>Totaal kasstroom uit operationele activiteiten</t>
  </si>
  <si>
    <t>- herwaarderingen</t>
  </si>
  <si>
    <t>Bij: herwaarderingen</t>
  </si>
  <si>
    <t>Herwaarderingsreserve:</t>
  </si>
  <si>
    <t>Totaal overige bedrijfskosten</t>
  </si>
  <si>
    <t>Waardeveranderingen financiële vaste activa en effecten</t>
  </si>
  <si>
    <t>Bijzondere waardeverminderingen van vaste activa</t>
  </si>
  <si>
    <t>W.G.</t>
  </si>
  <si>
    <t>3. Financiële vaste activa</t>
  </si>
  <si>
    <t>Subtotaal mutatie boekjaar</t>
  </si>
  <si>
    <t>Resultaat volgens gesegmenteerde resultatenrekeningen (enkelvoudig):</t>
  </si>
  <si>
    <t>Resultaat volgens enkelvoudige resultatenrekening</t>
  </si>
  <si>
    <t>Enkelvoudig</t>
  </si>
  <si>
    <t>5.1.10</t>
  </si>
  <si>
    <t>5.1.11</t>
  </si>
  <si>
    <t>5.1.12</t>
  </si>
  <si>
    <t>5.1.13</t>
  </si>
  <si>
    <t>5.1.14</t>
  </si>
  <si>
    <t>5.1.15</t>
  </si>
  <si>
    <t>Toelichting in welke mate (het totaal van) de langlopende schulden als langlopend moeten worden beschouwd:</t>
  </si>
  <si>
    <t>Voor een nadere toelichting op de langlopende schulden wordt verwezen naar de bijlage overzicht langlopende schulden.</t>
  </si>
  <si>
    <t>BIJLAGE</t>
  </si>
  <si>
    <t>Pensioenpremies</t>
  </si>
  <si>
    <t xml:space="preserve">  .cumulatieve herwaarderingen</t>
  </si>
  <si>
    <t xml:space="preserve">  cumulatieve herwaarderingen</t>
  </si>
  <si>
    <t>Restschuld over 5 jaar</t>
  </si>
  <si>
    <t>Subtotaal financiële baten</t>
  </si>
  <si>
    <t>Subtotaal financiële lasten</t>
  </si>
  <si>
    <t>- cumulatieve herwaarderingen</t>
  </si>
  <si>
    <t>Subtotaal</t>
  </si>
  <si>
    <t>Resultaat-</t>
  </si>
  <si>
    <t>bestemming</t>
  </si>
  <si>
    <t>mutaties</t>
  </si>
  <si>
    <t>Het verloop is als volgt weer te geven:</t>
  </si>
  <si>
    <t>Werke-lijke-rente</t>
  </si>
  <si>
    <t>Overige langlopende schulden</t>
  </si>
  <si>
    <t>Resultaatbestemming</t>
  </si>
  <si>
    <t>Gebeurtenissen na balansdatum</t>
  </si>
  <si>
    <t xml:space="preserve">Kapitaal </t>
  </si>
  <si>
    <t xml:space="preserve">Stand per 31 december  </t>
  </si>
  <si>
    <t>Totaal vaste activa</t>
  </si>
  <si>
    <t>Totaal vlottende activa</t>
  </si>
  <si>
    <t>€</t>
  </si>
  <si>
    <t>Voorraden</t>
  </si>
  <si>
    <t>Het eigen vermogen bestaat uit de volgende componenten:</t>
  </si>
  <si>
    <t xml:space="preserve">Materiële vaste activa </t>
  </si>
  <si>
    <t xml:space="preserve">Financiële vaste activa </t>
  </si>
  <si>
    <t>Het resultaat is als volgt verdeeld:</t>
  </si>
  <si>
    <t>Patiënt- en bewonersgebonden kosten</t>
  </si>
  <si>
    <t>Afschrijvingspercentage</t>
  </si>
  <si>
    <t>Schulden</t>
  </si>
  <si>
    <t>Overige Rijkssubsidies</t>
  </si>
  <si>
    <t>Overige subsidies, waaronder loonkostensubsidies en EU-subsidies</t>
  </si>
  <si>
    <t>Overige opbrengsten (waaronder vergoeding voor uitgeleend personeel en verhuur onroerend goed):</t>
  </si>
  <si>
    <t xml:space="preserve">Stand per 1 januari </t>
  </si>
  <si>
    <t>Totaal eigen vermogen</t>
  </si>
  <si>
    <t>INHOUDSOPGAVE</t>
  </si>
  <si>
    <t>Pagina</t>
  </si>
  <si>
    <t>Overige gegevens</t>
  </si>
  <si>
    <t>Immateriële vaste activa</t>
  </si>
  <si>
    <t>totaal</t>
  </si>
  <si>
    <t>ACTIVA</t>
  </si>
  <si>
    <t>Vaste activa</t>
  </si>
  <si>
    <t>Vlottende activa</t>
  </si>
  <si>
    <t>Waarvan gepresenteerd als:</t>
  </si>
  <si>
    <t>- vorderingen uit hoofde van financieringstekort</t>
  </si>
  <si>
    <t>- schulden uit hoofde van financieringsoverschot</t>
  </si>
  <si>
    <t xml:space="preserve"> DBC-zorgproducten</t>
  </si>
  <si>
    <t>Langlopende schulden (nog voor meer</t>
  </si>
  <si>
    <t xml:space="preserve"> dan een jaar)</t>
  </si>
  <si>
    <t>Kortlopende schulden (ten hoogste 1 jaar)</t>
  </si>
  <si>
    <t>Overige kortlopende schulden</t>
  </si>
  <si>
    <t>Totaal langlopende schulden (nog voor meer dan een jaar)</t>
  </si>
  <si>
    <t>Totaal overige kortlopende schulden</t>
  </si>
  <si>
    <t>Continuïteitsveronderstelling</t>
  </si>
  <si>
    <t>Deze jaarrekening is opgesteld uitgaande van de continuïteitsveronderstelling.</t>
  </si>
  <si>
    <t>Liquide middelen bestaan uit kas, banktegoeden en direct opeisbare deposito’s met een looptijd korter dan twaalf maanden. Rekening-courantschulden bij banken zijn opgenomen onder schulden aan kredietinstellingen onder kortlopende schulden. Liquide middelen worden gewaardeerd tegen de nominale waarde.</t>
  </si>
  <si>
    <t>Nog te factureren omzet DBC's / DBC-zorgproducten</t>
  </si>
  <si>
    <t>Vrijval</t>
  </si>
  <si>
    <t>Rijksbijdrage werkplaatsfunctie en medische faculteit van UMC's</t>
  </si>
  <si>
    <t>Overige dienstverlening (waaronder 2e-4e geldstroom UMC's voor onderzoek):</t>
  </si>
  <si>
    <t>Schulden aan banken</t>
  </si>
  <si>
    <t>Onderhanden werk uit hoofde van DBC's /</t>
  </si>
  <si>
    <t>- mutatie onderhanden werk uit hoofde van DBC's / DBC-zorgproducten</t>
  </si>
  <si>
    <t>5.1.16</t>
  </si>
  <si>
    <t>5.1.17</t>
  </si>
  <si>
    <t>5.1.18</t>
  </si>
  <si>
    <t>5.1.19</t>
  </si>
  <si>
    <t>- bijzondere waardeverminderingen</t>
  </si>
  <si>
    <t>Andere vaste</t>
  </si>
  <si>
    <t>Materiële vaste</t>
  </si>
  <si>
    <t>bedrijfs-</t>
  </si>
  <si>
    <t>bedrijfsactiva in</t>
  </si>
  <si>
    <t>middelen,</t>
  </si>
  <si>
    <t>uitvoering en</t>
  </si>
  <si>
    <t>Niet aan het</t>
  </si>
  <si>
    <t>Bedrijfs-</t>
  </si>
  <si>
    <t>technische en</t>
  </si>
  <si>
    <t>vooruitbetalingen</t>
  </si>
  <si>
    <t>bedrijfsproces</t>
  </si>
  <si>
    <t>gebouwen en</t>
  </si>
  <si>
    <t>Machines en</t>
  </si>
  <si>
    <t>administratieve</t>
  </si>
  <si>
    <t>op materiële</t>
  </si>
  <si>
    <t>dienstbare</t>
  </si>
  <si>
    <t>terreinen</t>
  </si>
  <si>
    <t>uitrusting</t>
  </si>
  <si>
    <t>vaste activa</t>
  </si>
  <si>
    <t>materiële activa</t>
  </si>
  <si>
    <t>8. Effecten</t>
  </si>
  <si>
    <t>9. Liquide middelen</t>
  </si>
  <si>
    <t>10. Eigen vermogen</t>
  </si>
  <si>
    <t>11. Voorzieningen</t>
  </si>
  <si>
    <t>12. Langlopende schulden (nog voor meer dan een jaar)</t>
  </si>
  <si>
    <t>13. Overige kortlopende schulden</t>
  </si>
  <si>
    <t>14. Financiële instrumenten</t>
  </si>
  <si>
    <t>De bijz. waardevermind. in de res.rek. sluiten</t>
  </si>
  <si>
    <t>aan op de bijzondere waardeverminderingen in de balans</t>
  </si>
  <si>
    <t>Algemene gegevens en groepsverhoudingen</t>
  </si>
  <si>
    <t>Aantal personeelsleden dat buiten Nederland werkzaam is</t>
  </si>
  <si>
    <t>Financiële baten uit verhouding met groepsmaatschappijen</t>
  </si>
  <si>
    <t>Financiële baten uit verhoudingen met overige verbonden maatschappijen</t>
  </si>
  <si>
    <t>Stand geldmiddelen per 1 januari</t>
  </si>
  <si>
    <t>Stand geldmiddelen per 31 december</t>
  </si>
  <si>
    <t>Overheidssubsidies</t>
  </si>
  <si>
    <t>Overheidssubsidies worden aanvankelijk in de balans opgenomen als vooruitontvangen baten zodra er redelijke zekerheid bestaat dat zij zullen worden ontvangen en dat de groep zal voldoen aan de daaraan verbonden voorwaarden. Subsidies ter compensatie van door de groep gemaakte kosten worden systematisch als opbrengsten in de winst-en-verliesrekening opgenomen in dezelfde periode als die waarin de kosten worden gemaakt. Subsidies ter compensatie van de groep voor de kosten van een actief worden systematisch in de winst-en-verliesrekening opgenomen gedurende de gebruiksduur van het actief. Een krediet afgesloten tegen een lagere rente dan de marktrente, wordt als schuld in de balans opgenomen waarbij waardering plaatsvindt zoals opgenomen onder Financiële instrumenten. Het verschil tussen het hogere ontvangen bedrag van het krediet en de boekwaarde bij eerste verwerking betreft het voordeel als gevolg van de lagere rente. Dit voordeel wordt verwerkt als overheidssubsidie.</t>
  </si>
  <si>
    <t>Nevenvestigingen</t>
  </si>
  <si>
    <t>Vorderingen op participanten en maatschappijen waarin wordt deelgenomen</t>
  </si>
  <si>
    <t>Rentebaten groepsmaatschappijen</t>
  </si>
  <si>
    <t>Rentelasten groepsmaatschappijen</t>
  </si>
  <si>
    <t>Voor zover posten uit de enkelvoudige balans niet afwijken van de geconsolideerde balans zijn deze hierna</t>
  </si>
  <si>
    <t>niet nader toegelicht en wordt verwezen naar de toelichting op de geconsolideerde balans.</t>
  </si>
  <si>
    <t>Vergelijkende cijfers</t>
  </si>
  <si>
    <t>Personele kosten</t>
  </si>
  <si>
    <t>Opbrengsten</t>
  </si>
  <si>
    <t>Totaal kapitaal</t>
  </si>
  <si>
    <t>Bestemmingsreserves</t>
  </si>
  <si>
    <t>Totaal bestemmingsreserves</t>
  </si>
  <si>
    <t>Bestemmingsfondsen</t>
  </si>
  <si>
    <t>Totaal bestemmingsfondsen</t>
  </si>
  <si>
    <t>Algemene en overige reserves</t>
  </si>
  <si>
    <t>Totaal algemene en overige reserves</t>
  </si>
  <si>
    <t>Lonen, salarissen en sociale lasten worden op grond van de arbeidsvoorwaarden verwerkt in de resultatenrekening voorzover ze verschuldigd zijn aan werknemers respectievelijk de belastingautoriteit.</t>
  </si>
  <si>
    <t>Afschrijvingen:</t>
  </si>
  <si>
    <t>Debiteuren en overige vorderingen</t>
  </si>
  <si>
    <t>Honorariumkosten vrijgevestigde medisch specialisten</t>
  </si>
  <si>
    <t>5.1.13 GRONDSLAGEN VAN WAARDERING EN RESULTAATBEPALING</t>
  </si>
  <si>
    <t>5.1.13.1 Algemeen</t>
  </si>
  <si>
    <t>5.1.14 TOELICHTING OP DE ENKELVOUDIGE BALANS</t>
  </si>
  <si>
    <t>5.1.15 ENKELVOUDIG MUTATIEOVERZICHT IMMATERIELE VASTE ACTIVA</t>
  </si>
  <si>
    <t>5.1.16 ENKELVOUDIG MUTATIEOVERZICHT MATERIELE VASTE ACTIVA</t>
  </si>
  <si>
    <t>5.1.17 ENKELVOUDIG MUTATIEOVERZICHT FINANCIELE VASTE ACTIVA</t>
  </si>
  <si>
    <t>5.1.19 TOELICHTING OP DE ENKELVOUDIGE RESULTATENREKENING</t>
  </si>
  <si>
    <t>5.1.19.2 AANSLUITING TOTAAL RESULTAAT MET RESULTAAT SEGMENTEN</t>
  </si>
  <si>
    <t>Voor een nadere specificatie van het verloop van de materiële vaste activa per activagroep wordt verwezen naar het mutatieoverzicht onder 5.1.16.</t>
  </si>
  <si>
    <t>7. Debiteuren en overige vorderingen</t>
  </si>
  <si>
    <t>23. Overige bedrijfskosten</t>
  </si>
  <si>
    <t>24. Financiële baten en lasten</t>
  </si>
  <si>
    <t>21. Bijzondere waardeverminderingen van vaste activa</t>
  </si>
  <si>
    <t>20. Afschrijvingen op immateriële en materiële vaste activa</t>
  </si>
  <si>
    <t>19. Personeelskosten</t>
  </si>
  <si>
    <t>Overige zorgprestaties</t>
  </si>
  <si>
    <t>17. Subsidies</t>
  </si>
  <si>
    <t>Rijkssubsidies vanwege het Ministerie van VWS</t>
  </si>
  <si>
    <t>Beschikbaarheidsbijdragen Opleidingen</t>
  </si>
  <si>
    <t>22. Honorariumkosten vrijgevestigde medisch specialisten</t>
  </si>
  <si>
    <t>Vorderingen uit hoofde van financieringstekort</t>
  </si>
  <si>
    <t>Schulden uit hoofde van financieringsoverschot</t>
  </si>
  <si>
    <t>- vorderingen/schulden uit hoofde van financieringstekort respectievelijk -overschot</t>
  </si>
  <si>
    <t>Totaal debiteuren en overige vorderingen</t>
  </si>
  <si>
    <t>Rijkssubsidies vanwege het Ministerie van Veiligheid en Justitie</t>
  </si>
  <si>
    <t>Bestemmingsfonds aanvaardbare kosten</t>
  </si>
  <si>
    <t>Algemene / overige reserves</t>
  </si>
  <si>
    <t>- afschrijvingen en overige waardeverminderingen</t>
  </si>
  <si>
    <t>Verwervingen deelnemingen en/of samenwerkingsverbanden</t>
  </si>
  <si>
    <t>Vervreemdingen deelnemingen en/of samenwerkingsverbanden</t>
  </si>
  <si>
    <t>Aflossing leningen u/g</t>
  </si>
  <si>
    <t>Investeringen in overige financiële vaste activa</t>
  </si>
  <si>
    <t>Desinvesteringen overige financiële vaste activa</t>
  </si>
  <si>
    <t>18. Overige bedrijfsopbrengsten</t>
  </si>
  <si>
    <t>Subsidies Zvw-zorg</t>
  </si>
  <si>
    <t>Opbrengsten zorgverzekeringswet (exclusief subsidies)</t>
  </si>
  <si>
    <t>Beschikbaarheidsbijdragen Zorg (exclusief Opleidingen)</t>
  </si>
  <si>
    <t>Afsluit-datum</t>
  </si>
  <si>
    <t>Schulden aan kredietinstellingen</t>
  </si>
  <si>
    <t>Opbrengsten Ministerie van Veiligheid en Justitie (forensische zorg; exclusief subsidies)</t>
  </si>
  <si>
    <t>Verslaggevingsperiode</t>
  </si>
  <si>
    <t>Controleverklaring van de onafhankelijke accountant</t>
  </si>
  <si>
    <t>Enkelvoudig mutatieoverzicht immateriële vaste activa</t>
  </si>
  <si>
    <t>Enkelvoudig mutatieoverzicht materiële vaste activa</t>
  </si>
  <si>
    <t>Enkelvoudig mutatieoverzicht financiële vaste activa</t>
  </si>
  <si>
    <t>Totaal kortlopende schulden (ten hoogste 1 jaar)</t>
  </si>
  <si>
    <t>Grondslagen van waardering en resultaatbepaling enkelvoudige jaarrekening</t>
  </si>
  <si>
    <t>- boekresultaten afstoting vaste activa</t>
  </si>
  <si>
    <t>Veranderingen in werkkapitaal:</t>
  </si>
  <si>
    <t>Ontvangen dividenden</t>
  </si>
  <si>
    <t>Uitgegeven leningen u/g</t>
  </si>
  <si>
    <t>De grondslagen die worden toegepast voor de waardering van activa en passiva en het resultaat zijn gebaseerd op historische kosten, tenzij anders vermeld in de verdere grondslagen.</t>
  </si>
  <si>
    <t>De immateriële en materiële vaste activa worden gewaardeerd tegen verkrijgings- of vervaardigingsprijs onder aftrek van cumulatieve afschrijvingen en cumulatieve bijzondere waardeverminderingen.
De afschrijvingstermijnen van immateriële en materiële vaste activa zijn gebaseerd op de verwachte economische levensduur van het vast actief.</t>
  </si>
  <si>
    <t>Opbrengsten uit het verlenen van diensten worden in de winst-en-verliesrekening verwerkt wanneer het bedrag van de opbrengsten op betrouwbare wijze kan worden bepaald, de inning van de te ontvangen vergoeding waarschijnlijk is, de mate waarin de dienstverlening op balansdatum is verricht betrouwbaar kan worden bepaald en de reeds gemaakte kosten en de kosten die (mogelijk) nog moeten worden gemaakt om de dienstverlening te voltooien op betrouwbare wijze kunnen worden bepaald.
Indien het resultaat van een bepaalde opdracht tot dienstverlening niet op betrouwbare wijze kan worden bepaald, worden de opbrengsten verwerkt tot het bedrag van de kosten van de dienstverlening die worden gedekt door de opbrengsten.
De met de opbrengsten samenhangende lasten worden toegerekend aan de periode waarin de baten zijn verantwoord.</t>
  </si>
  <si>
    <t>- terugname bijz. waardeverminderingen</t>
  </si>
  <si>
    <t>Bij: terugname bijzondere waardeverminderingen</t>
  </si>
  <si>
    <t>Deposito’s</t>
  </si>
  <si>
    <t>hiervan &gt; 5 jaar</t>
  </si>
  <si>
    <t>De aflossingsverplichtingen komend boekjaar zijn verantwoord onder de kortlopende schulden.</t>
  </si>
  <si>
    <t>Aflossingsverplichtingen komend boekjaar langlopende leningen</t>
  </si>
  <si>
    <t>Schulden aan groepsmaatschappijen</t>
  </si>
  <si>
    <t>Schulden aan participanten en maatschappijen waarin wordt deelgenomen</t>
  </si>
  <si>
    <t>Belastingen en premies sociale verzekeringen</t>
  </si>
  <si>
    <t>Nog te betalen salarissen</t>
  </si>
  <si>
    <t>Terugbetalingsverplichtingen zorgverzekeraars oude jaren</t>
  </si>
  <si>
    <t>15. Niet in de balans opgenomen verplichtingen en niet in de balans opgenomen activa</t>
  </si>
  <si>
    <t>5.2.2 Nevenvestigingen</t>
  </si>
  <si>
    <t>5.2.1 Statutaire regeling resultaatbestemming</t>
  </si>
  <si>
    <t>20, 21</t>
  </si>
  <si>
    <t>t/m 2014</t>
  </si>
  <si>
    <t>Restschuld 31 december 2017</t>
  </si>
  <si>
    <t>Aflos-sing 2018</t>
  </si>
  <si>
    <t>Vorderingen uit hoofde van transitieregeling</t>
  </si>
  <si>
    <t>Schulden uit hoofde van transitieregeling</t>
  </si>
  <si>
    <t>Geactiveerde rente</t>
  </si>
  <si>
    <t>Bestemingsfonds xxx</t>
  </si>
  <si>
    <t>Bestemmingsfonds xxx</t>
  </si>
  <si>
    <t>- kortlopende schulden (excl. schulden aan banken)</t>
  </si>
  <si>
    <t>Kortlopend bankkrediet</t>
  </si>
  <si>
    <t>Leningen u/g bestuurders</t>
  </si>
  <si>
    <t>Leningen u/g commissarissen</t>
  </si>
  <si>
    <r>
      <rPr>
        <b/>
        <i/>
        <sz val="10"/>
        <rFont val="Arial"/>
        <family val="2"/>
      </rPr>
      <t xml:space="preserve">25. Bijzondere posten in het resultaat </t>
    </r>
    <r>
      <rPr>
        <sz val="10"/>
        <rFont val="Arial"/>
        <family val="2"/>
      </rPr>
      <t xml:space="preserve">
</t>
    </r>
  </si>
  <si>
    <t>6. Vorderingen uit hoofde van financieringstekort en schulden uit hoofde van financieringsoverschot AWBZ / WLZ</t>
  </si>
  <si>
    <t>Specificatie financieringsverschil in het boekjaar</t>
  </si>
  <si>
    <t>Wettelijk budget voor aanvaardbare kosten Wlz-zorg (exclusief subsidies)</t>
  </si>
  <si>
    <t>Af: vergoedingen ter dekking van het wettelijk budget</t>
  </si>
  <si>
    <t>Totaal financieringsverschil</t>
  </si>
  <si>
    <r>
      <rPr>
        <b/>
        <sz val="10"/>
        <rFont val="Arial"/>
        <family val="2"/>
      </rPr>
      <t>Onzekerheden opbrengstverantwoording</t>
    </r>
    <r>
      <rPr>
        <sz val="10"/>
        <rFont val="Arial"/>
        <family val="2"/>
      </rPr>
      <t xml:space="preserve">
Als gevolg van materiële nacontroles door zorgkantoren, zorgverzekeraars en gemeenten op de gedeclareerde zorgprestaties kunnen correcties noodzakelijk zijn op de gedeclareerde productie. De effecten van eventuele materiële nacontroles zijn vooralsnog onzeker en daarom zijn er hiervoor geen verplichtingen opgenomen in de balans.</t>
    </r>
  </si>
  <si>
    <t>Opbrengsten Jeugdwet</t>
  </si>
  <si>
    <t>Opbrengsten Wmo</t>
  </si>
  <si>
    <t>Subsidies vanwege Provincies en gemeenten (exclusief Wmo en Jeugdwet)</t>
  </si>
  <si>
    <t>Opbrengsten zorgprestaties (en maatschappelijke ondersteuning)</t>
  </si>
  <si>
    <t>16. Opbrengsten zorgprestaties (en maatschappelijke ondersteuning)</t>
  </si>
  <si>
    <t>Verplichtingen persoonlijk budget levensfase</t>
  </si>
  <si>
    <t>5. Onderhanden werk uit hoofde van DBC's / DBC-zorgproducten (DBBC's en overige trajecten)</t>
  </si>
  <si>
    <t>Onderhoud en energiekosten</t>
  </si>
  <si>
    <t>5.1.20 VASTSTELLING EN GOEDKEURING</t>
  </si>
  <si>
    <t>5.1.20</t>
  </si>
  <si>
    <t>Vaststelling en goedkeuring</t>
  </si>
  <si>
    <t>Enkelvoudige balans per 31 december 2018</t>
  </si>
  <si>
    <t>Enkelvoudige resultatenrekening over 2018</t>
  </si>
  <si>
    <t>Toelichting op de enkelvoudige balans per 31 december 2018</t>
  </si>
  <si>
    <t>Overzicht langlopende schulden ultimo 2018 (enkelvoudig)</t>
  </si>
  <si>
    <t>Toelichting op de enkelvoudige resultatenrekening over 2018</t>
  </si>
  <si>
    <t>Jaarrekening 2018 *</t>
  </si>
  <si>
    <t>Jaarverslaggeving 2018</t>
  </si>
  <si>
    <t>1-jan-2018</t>
  </si>
  <si>
    <t>31-dec-2018</t>
  </si>
  <si>
    <t>Stand per 1 januari 2018</t>
  </si>
  <si>
    <t>Boekwaarde per 1 januari 2018</t>
  </si>
  <si>
    <t>Stand per 31 december 2018</t>
  </si>
  <si>
    <t>Boekwaarde per 31 december 2018</t>
  </si>
  <si>
    <t>Nieuwe leningen in 2018</t>
  </si>
  <si>
    <t>Aflossing in 2018</t>
  </si>
  <si>
    <t>Restschuld 31 december 2018</t>
  </si>
  <si>
    <t>Resterende looptijd in jaren eind 2018</t>
  </si>
  <si>
    <t>5.1.18 Overzicht langlopende schulden ultimo 2018 (enkelvoudig)</t>
  </si>
  <si>
    <t>5.1.19.1  GESEGMENTEERDE ENKELVOUDIGE RESULTATENREKENING OVER 2018</t>
  </si>
  <si>
    <t>Stichting Klas op Wielen</t>
  </si>
  <si>
    <t>Opbrengsten in opdracht van andere zorginstellingen</t>
  </si>
  <si>
    <t>PGB</t>
  </si>
  <si>
    <t>Sponsoren</t>
  </si>
  <si>
    <t>is als bijdrage in mindering gebracht op de materiële vaste activa.</t>
  </si>
  <si>
    <t>Reiskosten woon-werk</t>
  </si>
  <si>
    <t>Ontvangen ziekengeld</t>
  </si>
  <si>
    <t>Het bestuur van Stichting Klas op Wielen heeft de jaarrekening 2018 opgemaakt en vastgesteld in de</t>
  </si>
  <si>
    <t xml:space="preserve">De raad van toezicht van de Stichting Klas op Wielen heeft de jaarrekening 2018 goedgekeurd in de vergadering </t>
  </si>
  <si>
    <t>Roeland Vollaard</t>
  </si>
  <si>
    <t>Jos Beers</t>
  </si>
  <si>
    <t>Wijnand Breuker</t>
  </si>
  <si>
    <t>Esther Hollenberg</t>
  </si>
  <si>
    <t>20-33%</t>
  </si>
  <si>
    <t>- ontvangen bijdrage investeringen</t>
  </si>
  <si>
    <t>Studiekosten</t>
  </si>
  <si>
    <t>per saldo</t>
  </si>
  <si>
    <t>Af: ontvangen bijdragen investeringen</t>
  </si>
  <si>
    <t>Onder de materiële vaste activa is voor een totaalbedrag van € 0 aan vaste activa opgenomen waarvan de zorginstelling alleen het economisch eigendom heeft.</t>
  </si>
  <si>
    <t>c</t>
  </si>
  <si>
    <t>b</t>
  </si>
  <si>
    <t xml:space="preserve">Vooruitbetaalde bedragen </t>
  </si>
  <si>
    <t xml:space="preserve">Nog te ontvangen bedragen </t>
  </si>
  <si>
    <t xml:space="preserve">Overige overlopende activa </t>
  </si>
  <si>
    <t>bestemmingsreserve rolstoelbus</t>
  </si>
  <si>
    <t>bestemmingsreserve VMBO groep</t>
  </si>
  <si>
    <t>Algemene reserves</t>
  </si>
  <si>
    <t>Overige reserves</t>
  </si>
  <si>
    <t>De reële waarde van de leningen is € 0 (2017: € 0),</t>
  </si>
  <si>
    <t>De lening is verstrekt door derden en inmiddels geheel afgelost.</t>
  </si>
  <si>
    <t>Nog te betalen kosten</t>
  </si>
  <si>
    <t>Vooruitontvangen opbrengsten</t>
  </si>
  <si>
    <t xml:space="preserve">Overige overlopende passiva </t>
  </si>
  <si>
    <t>Stichting Klas op Wielen heeft geen kredietfacilieiten tot haar beschikking en maakt geen gebruik  van complexe inanciële</t>
  </si>
  <si>
    <t>instrumenten.</t>
  </si>
  <si>
    <t xml:space="preserve">  correctie op afschrijving 2016</t>
  </si>
  <si>
    <t>Ontvangen bijdragen investeringen</t>
  </si>
  <si>
    <t>Bestemmingsreserve rolstoelbus</t>
  </si>
  <si>
    <t>Bestemmingsreserve VMBO groep</t>
  </si>
  <si>
    <t>--</t>
  </si>
  <si>
    <t>Ja</t>
  </si>
  <si>
    <t>vergadering van 10 mei 2019.</t>
  </si>
  <si>
    <t>van 10 mei 2019.</t>
  </si>
  <si>
    <t>de algemene reserve.</t>
  </si>
  <si>
    <t>Stichting Klas op Wielen heeft geen nevenvestigingen.</t>
  </si>
  <si>
    <t>n.v.t.</t>
  </si>
  <si>
    <t xml:space="preserve">  cumulatieve ontvangen bijdragen inv.</t>
  </si>
  <si>
    <t>Enkelvoudig overzicht over 2018</t>
  </si>
  <si>
    <t>Zorginstelling Stichting Klas op Wielen is statutair (en feitelijk) gevestigd te Alkmaar, op het adres Kofschipstraat 12 en Drechterwaard 16, en is geregistreerd onder KvK-nummer 52511677.</t>
  </si>
  <si>
    <t>De jaarrekening is opgesteld in overeenstemming met de Regeling verslaggeving WTZi, de Richtlijnen voor de Jaarverslaggeving RJ 655, Titel 9 BW2 en de bepalingen van en krachtens de Wet normering bezoldiging topfunctionarissen publieke en semipublieke sector (WNT).</t>
  </si>
  <si>
    <t xml:space="preserve">De grondslagen van waardering en van resultaatbepaling zijn ongewijzigd ten opzichte van voorgaand jaar. </t>
  </si>
  <si>
    <t>Niet van toepassing</t>
  </si>
  <si>
    <t>Grondslagen WNT</t>
  </si>
  <si>
    <t>Voor de uitvoering van de Wet normering bezoldiging topfunctionarissen in de (semi)publieke sector (WNT) heeft de stichting zich gehouden aan de Beleidsregel toepassing WNT en deze als normenkader bij het opmaken van deze jaarrekening gehanteerd.</t>
  </si>
  <si>
    <t>5.1.13.2 Grondslagen van waardering van activa en passiva</t>
  </si>
  <si>
    <t>Activa en passiva worden tegen nominale waarde opgenomen, tenzij anders vermeld in de verdere grondslagen.
Toelichtingen op posten in de balans, resultatenrekening en kasstroomoverzicht zijn in de jaarrekening genummerd.</t>
  </si>
  <si>
    <t>Een actief wordt in de balans opgenomen wanneer het waarschijnlijk is dat de toekomstige economische voordelen naar de Stichting Klas op Wielen zullen toevloeien en de waarde daarvan betrouwbaar kan worden vastgesteld.
Een verplichting wordt in de balans opgenomen wanneer het waarschijnlijk is dat de afwikkeling daarvan gepaard zal gaan met een uitstroom van middelen die economische voordelen in zich bergen en de omvang van het bedrag daarvan betrouwbaar kan worden vastgesteld.</t>
  </si>
  <si>
    <t>Een in de balans opgenomen actief of verplichting blijft op de balans, als een transactie met betrekking tot het actief of de verplichting niet leidt tot een belangrijke verandering in de economische realiteit met betrekking tot het actief of de verplichting.
Een actief of verplichting wordt niet langer in de balans opgenomen als een transactie ertoe leidt dat alle of nagenoeg alle rechten op economische en alle of nagenoeg alle risico's met betrekking tot het actief of de verplichting aan een derde zijn overgedragen. Verder wordt een actief of een verplichting niet meer in de balans opgenomen vanaf het tijdstip dat niet meer wordt voldaan aan de voorwaarden van waarschijnlijkheid van de toekomstige economische voordelen en of betrouwbaarheid van de bepaling van de waarde.
De jaarrekening wordt gepresenteerd in euro's, wat ook de functionele valuta is van de Stichting Klas op Wielen.</t>
  </si>
  <si>
    <t>De afschrijvingen worden berekend als een percentage over de verkrijgings- of vervaardigingsprijs volgens de lineaire methode op basis van de verwachte economische levensduur. Er wordt afgeschreven vanaf het moment van ingebruikneming. Op bedrijfsterreinen en op vaste activa in ontwikkeling en vooruitbetalingen op materiële vaste activa wordt niet afgeschreven. 
De volgende afschrijvingspercentages worden hierbij gehanteerd: 
• Bedrijfsgebouwen : X %.
• Machines en installaties : 20 % en 33,33%.
• Andere vaste bedrijfsmiddelen : 16,7 %. 
• Kosten oprichting en uitgifte van aandelen : X %.
• Kosten van ontwikkeling : X %.
• Kosten van concessies, vergunningen en rechten van intellectuele eigendom : X %. 
• Kosten van goodwill die van derden is verkregen : X %.</t>
  </si>
  <si>
    <t>In de investeringen is een bedrag aan geactiveerde rente opgenomen van € 0.  Het totaal van de geactiveerde rente bedraagt ultimo boekjaar € 0.</t>
  </si>
  <si>
    <t>Voor zover subsidies of daaraan gelijk te stellen vergoedingen zijn ontvangen als eenmalige bijdrage in de afschrijvingskosten, zijn deze in mindering gebracht op de investeringen.</t>
  </si>
  <si>
    <r>
      <rPr>
        <sz val="10"/>
        <rFont val="Arial"/>
        <family val="2"/>
      </rPr>
      <t>Groot onderhoud:
Kosten voor periodiek groot onderhoud worden ten laste gebracht van het resultaat op het moment dat deze zich voordoen.</t>
    </r>
    <r>
      <rPr>
        <sz val="10"/>
        <color rgb="FFFF0000"/>
        <rFont val="Arial"/>
        <family val="2"/>
      </rPr>
      <t xml:space="preserve">
</t>
    </r>
  </si>
  <si>
    <t xml:space="preserve">De eerste waardering van vorderingen is tegen reële waarde,. De vervolgwaardering van vorderingen is tegen geamortiseerde kostprijs. Een voorziening wordt getroffen op de vorderingen op grond van verwachte oninbaarheid. </t>
  </si>
  <si>
    <t>Onder de langlopende schulden worden schulden opgenomen met een resterende looptijd van meer dan één jaar. De kortlopende schulden hebben een verwachte looptijd van maximaal één jaar. De schulden worden bij eerste verwerking opgenomen tegen de reële waarde en vervolgens gewaardeerd tegen de geamortiseerde kostprijs (nominale waarde). De aflossingsverplichtingen voor het komend jaar van de langlopende schulden worden opgenomen onder kortlopende schulden.</t>
  </si>
  <si>
    <t>5.1.13.3 Grondslagen van resultaatbepaling</t>
  </si>
  <si>
    <t>Het resultaat wordt bepaald als het verschil tussen de baten en de lasten over het verslagjaar, met inachtneming van de hiervoor reeds vermelde waarderingsgrondslagen.
Baten worden verantwoord in het jaar waarin de baten zijn gerealiseerd. Lasten worden in aanmerking genomen in het jaar waarin deze voorzienbaar zijn. De overige baten en lasten worden toegerekend aan de verslagperiode waarop deze betrekking hebben.
Baten (waaronder nagekomen budgetaanpassingen) en lasten uit voorgaande jaren die in dit boekjaar zijn geconstateerd, worden aan dit boekjaar toegerekend.</t>
  </si>
  <si>
    <r>
      <t xml:space="preserve">Stichting Klas op Wielen heeft voor haar werknemers een toegezegde pensioenregeling. Hiervoor in aanmerking komende werknemers hebben op de pensioengerechtigde leeftijd recht op een pensioen dat is gebaseerd op het gemiddeld verdiende loon berekend over de jaren dat de werknemer pensioen heeft opgebouwd bij Pensioenfonds Zorg en Welzijn. De verplichtingen, die voortvloeien uit deze rechten van haar personeel, zijn ondergebracht bij het bedrijfstakpensioenfonds Zorg en Welzijn. Stichting Klas op Wielen betaalt hiervoor premies waarvan de helft door de werkgever wordt betaald en de helft door de werknemer. De pensioenrechten worden jaarlijks geïndexeerd, indien en voor zover de dekkingsgraad van het pensioenfonds (het vermogen van het pensioenfonds gedeeld door haar financiële verplichtingen) dit toelaat. </t>
    </r>
    <r>
      <rPr>
        <sz val="10"/>
        <rFont val="Arial"/>
        <family val="2"/>
      </rPr>
      <t>Stichting Klas op Wielen heeft geen verplichting tot het voldoen van aanvullende bijdragen in geval van een tekort bij het pensioenfonds, anders dan het effect van hogere toekomstige premies. Stichting Klas op Wielen heeft daarom alleen de verschuldigde premies tot en met het einde van het boekjaar in de jaarrekening verantwoord.</t>
    </r>
  </si>
  <si>
    <t>De financiële baten en lasten betreffen van derden en groepsmaatschappijen ontvangen (te ontvangen) en aan derden en groepsmaatschappijen betaalde (te betalen) interest.</t>
  </si>
  <si>
    <t>5.1.13.5 Grondslagen voor de opstelling van het kasstroomoverzicht</t>
  </si>
  <si>
    <t>Het kasstroomoverzicht is opgesteld op basis van de indirecte methode.
Betalingen welke voortvloeien uit langlopende leningen worden voor het gedeelte dat betrekking heeft op de rente opgenomen onder de kasstroom uit operationele activiteiten en voor het gedeelte dat betrekking heeft op de aflossing als kasstroom uit financieringsactiviteiten.
Kasstromen uit financiële afgeleide instrumenten die worden verantwoord als reëlewaarde-hedges of kasstroomhedges worden in dezelfde categorie ingedeeld als de kasstromen uit de afgedekte balansposten. Kasstromen uit financiële derivaten waarbij hedge accounting niet langer wordt toegepast, worden consistent met de aard van het instrument ingedeeld, vanaf de datum waarop de hedge accounting is beëindigd.
(In de toelichting wordt aandacht besteed aan de aspecten die voor een goed begrip van het kasstroomoverzicht van belang zijn. Aanbevolen wordt belangrijke afwijkingen tussen enerzijds mutaties in balansposten die blijken uit een kasstroomoverzicht en anderzijds verschillen tussen de balansen aan het begin en het einde van de periode nader toe te lichten. Tevens dient een cijfermatige aansluiting opgenomen te worden tussen het begrip geldmiddelen in het kasstroomoverzicht en begrip liquide middelen in de balans wanneer er hiertussen een verschil bestaat.)</t>
  </si>
  <si>
    <t>Deze jaarrekening heeft betrekking op het boekjaar 2018, dat is geëindigd op balansdatum 31 december 2018</t>
  </si>
  <si>
    <t xml:space="preserve">De cijfers voor 2017 zijn, waar nodig, geherrubriceerd om vergelijkbaarheid met 2018 mogelijk te maken. </t>
  </si>
  <si>
    <t>5.1.10 ENKELVOUDIGE BALANS PER 31 DECEMBER 2018</t>
  </si>
  <si>
    <t>5.1.11 ENKELVOUDIGE RESULTATENREKENING OVER 2018</t>
  </si>
  <si>
    <t>5.1.12 ENKELVOUDIG KASSTROOMOVERZICHT OVER 2018</t>
  </si>
  <si>
    <t>De liquide middelen staan vrij ter beschikking.</t>
  </si>
  <si>
    <r>
      <rPr>
        <b/>
        <sz val="10"/>
        <rFont val="Arial"/>
        <family val="2"/>
      </rPr>
      <t>Huurverplichtingen</t>
    </r>
    <r>
      <rPr>
        <sz val="10"/>
        <rFont val="Arial"/>
        <family val="2"/>
      </rPr>
      <t xml:space="preserve">
Het jaarlijks bedrag van met derden aangegane huurverplichtingen van onroerende zaken bedraagt voor het komende jaar € 33.640,00, voor het komende jaar. De resterende looptijd van het(de) huurcontract(en) bedraagt 1 jaar.</t>
    </r>
  </si>
  <si>
    <t>E.J. Vollaard</t>
  </si>
  <si>
    <t>onderhands</t>
  </si>
  <si>
    <t xml:space="preserve">  </t>
  </si>
  <si>
    <t>B.G. Vollaard</t>
  </si>
  <si>
    <t>M.G.Vollaard</t>
  </si>
  <si>
    <t>SEGMENT 1 Stichting Klas op Wielen</t>
  </si>
  <si>
    <t xml:space="preserve">In het boekjaar 2018 is € 30,384,00 aan bijdragen en sponsorgelden ontvangen. Een deel van deze ontvangen gelden </t>
  </si>
  <si>
    <t>totaal € 0,00  heeft betrekking op investeringen die gedaan zijn in het boekjaar 2018. Het bedrag van € 0,00</t>
  </si>
  <si>
    <t xml:space="preserve">26. Honoraria accountant </t>
  </si>
  <si>
    <t>De honoraria van de accountant over 2018 zijn als volgt:</t>
  </si>
  <si>
    <t>Controle (of beoordeling) van de jaarrekening</t>
  </si>
  <si>
    <t>Controle en/of overeengekomen specifieke werkzaamheden andere verantwoordingen</t>
  </si>
  <si>
    <t>Fiscale advisering</t>
  </si>
  <si>
    <t>Andere werkzaamheden</t>
  </si>
  <si>
    <t>Totaal honoraria accountant</t>
  </si>
  <si>
    <t>27. Transacties met verbonden partijen</t>
  </si>
  <si>
    <t>Er hebben zich geen transacties met verbonden partijen voorgedaan op niet-zakelijke grondslag.</t>
  </si>
  <si>
    <t>Verbonden partijen betreffen (rechts)personen waarop stichting Klas op Wielen invloed van betekenis heeft, dan wel (rechts)personen die invloed van betekenis kunnen uitoefenen op stichting Klas op Wielen.</t>
  </si>
  <si>
    <t>28. Wet normering bezoldiging topfunctionarissen publieke en semipublieke sector (WNT)</t>
  </si>
  <si>
    <t>De bezoldiging van de leden van de Raad van Bestuur [en overige topfunctionarissen] over het jaar 2018 is als volgt:</t>
  </si>
  <si>
    <t>Functie (functienaam)</t>
  </si>
  <si>
    <t xml:space="preserve">In dienst vanaf (datum begin functievervulling) </t>
  </si>
  <si>
    <t>In dienst tot (datum einde functievervulling)</t>
  </si>
  <si>
    <t>(Fictieve) dienstbetrekking?</t>
  </si>
  <si>
    <t>Deeltijdfactor (minimaal 0,025 fte)</t>
  </si>
  <si>
    <t xml:space="preserve">Beloning plus belastbare onkostenvergoedingen </t>
  </si>
  <si>
    <t xml:space="preserve">Voorzieningen ten behoeve van beloningen betaalbaar op termijn </t>
  </si>
  <si>
    <t xml:space="preserve">Totaal bezoldiging </t>
  </si>
  <si>
    <t>Individueel toepasselijk bezoldigingsmaximum</t>
  </si>
  <si>
    <t>Uitkeringen in verband met beëindiging van het dienstverband</t>
  </si>
  <si>
    <t>Individueel toepasselijk maximum</t>
  </si>
  <si>
    <t>Vergelijkende cijfers 2017</t>
  </si>
  <si>
    <t>Voorzieningen ten behoeve van beloningen betaalbaar op termijn</t>
  </si>
  <si>
    <t>Totaal bezoldiging</t>
  </si>
  <si>
    <t xml:space="preserve">Totaal bezoldiging in kader van de WNT </t>
  </si>
  <si>
    <t>Toezichthoudende topfunctionarissen met bezoldiging onder € 1.700</t>
  </si>
  <si>
    <t>Individueel toepasselijk drempelbedrag bezoldigingsmaximum</t>
  </si>
  <si>
    <t>Toelichting</t>
  </si>
  <si>
    <t>Leidinggevende topfunctionarissen in dienstbetrekking met bezoldiging boven € 1.700</t>
  </si>
  <si>
    <t>bestuurder</t>
  </si>
  <si>
    <t>heden</t>
  </si>
  <si>
    <t>Boekwinst materiële vaste activa</t>
  </si>
  <si>
    <t>De mutatie op bestemmingsreserve VMBO groep betreft investeringen die gefinancieerd zijn met eerder ontvangen en gereserveerde giften bij de opstart van het project.</t>
  </si>
  <si>
    <t xml:space="preserve">Pagina </t>
  </si>
  <si>
    <t>Beoordelingsverklaring van de</t>
  </si>
  <si>
    <t>5.2.3 Beoordelingsverklaring van de onafhankelijke accountant</t>
  </si>
  <si>
    <t>De beoordelingsverklaring van de onafhankelijke accountant is opgenomen op de volgende pagina.</t>
  </si>
  <si>
    <t>De boekwinst op desinvesteringen is opgenomen de restultaten rekening voor een bedrag van 2.924 euro</t>
  </si>
  <si>
    <t>Boekwint op materiële vaste activa</t>
  </si>
  <si>
    <t>In de statuten is bepaald, conform artikel 13, dat het behaalde resultaat ter vrije beschikking staat van</t>
  </si>
  <si>
    <t>Pagina 3</t>
  </si>
  <si>
    <t>wg</t>
  </si>
  <si>
    <t>Naam</t>
  </si>
  <si>
    <t>Lid RvT</t>
  </si>
  <si>
    <t>Functie</t>
  </si>
  <si>
    <t>Overige functionarissen in dienstbetrekking</t>
  </si>
  <si>
    <t>J.H.M. Beers</t>
  </si>
  <si>
    <t>W.G.T. Breuker</t>
  </si>
  <si>
    <t>E. Hollenberg - Logchies</t>
  </si>
  <si>
    <r>
      <t xml:space="preserve">De Raad van Toezicht heeft conform de Regeling bezoldigingsmaxima topfunctionarissen zorg- en jeugdhulp aan Stichting Klas op Wielen een totaalscore van 7 punten toegekend. De daaruit volgende klasseindeling betreft I, met een bijbehorend bezoldigingsmaximum voor de Raad van Bestuur van € 103.000. Dit maximum wordt niet overschreden door de Raad van Bestuur.  </t>
    </r>
    <r>
      <rPr>
        <sz val="10"/>
        <color rgb="FFFF0000"/>
        <rFont val="Arial"/>
        <family val="2"/>
      </rPr>
      <t xml:space="preserve">                                                                                                                                                                                                                                                   </t>
    </r>
    <r>
      <rPr>
        <sz val="10"/>
        <rFont val="Arial"/>
        <family val="2"/>
      </rPr>
      <t xml:space="preserve">                                                                                                                                                                                                                                                               
Het bijbehorende bezoldigingsmaximum voor de voorzitter van de Raad van Toezicht bedraagt € 15.450 en voor de overige leden van de Raad van Toezicht €10.300. Deze maxima worden niet overschreden.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</si>
</sst>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64" formatCode="_-* #,##0.00_-;_-* #,##0.00\-;_-* &quot;-&quot;??_-;_-@_-"/>
    <numFmt numFmtId="165" formatCode="&quot;ƒ&quot;\ #,##0_-;&quot;ƒ&quot;\ #,##0\-"/>
    <numFmt numFmtId="166" formatCode="0.0%"/>
    <numFmt numFmtId="167" formatCode="0.000"/>
    <numFmt numFmtId="168" formatCode="[$€]\ #,##0.00_-;[$€]\ #,##0.00\-"/>
    <numFmt numFmtId="169" formatCode="_-* #,##0_-;_-* #,##0\-;_-* &quot;-&quot;??_-;_-@_-"/>
    <numFmt numFmtId="170" formatCode="_-* #,##0.000_-;_-* #,##0.000\-;_-* &quot;-&quot;??_-;_-@_-"/>
    <numFmt numFmtId="171" formatCode="[$-413]d/mmm/yy;@"/>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8"/>
      <name val="Arial"/>
      <family val="2"/>
    </font>
    <font>
      <b/>
      <sz val="12"/>
      <name val="Arial"/>
      <family val="2"/>
    </font>
    <font>
      <b/>
      <sz val="10"/>
      <name val="Arial"/>
      <family val="2"/>
    </font>
    <font>
      <i/>
      <sz val="10"/>
      <name val="Arial"/>
      <family val="2"/>
    </font>
    <font>
      <b/>
      <i/>
      <sz val="10"/>
      <name val="Arial"/>
      <family val="2"/>
    </font>
    <font>
      <b/>
      <sz val="10"/>
      <name val="Arial"/>
      <family val="2"/>
    </font>
    <font>
      <i/>
      <sz val="10"/>
      <name val="Arial"/>
      <family val="2"/>
    </font>
    <font>
      <b/>
      <i/>
      <sz val="10"/>
      <name val="Arial"/>
      <family val="2"/>
    </font>
    <font>
      <sz val="10"/>
      <name val="Arial"/>
      <family val="2"/>
    </font>
    <font>
      <i/>
      <u/>
      <sz val="10"/>
      <name val="Arial"/>
      <family val="2"/>
    </font>
    <font>
      <sz val="10"/>
      <color indexed="10"/>
      <name val="Arial"/>
      <family val="2"/>
    </font>
    <font>
      <sz val="10"/>
      <color indexed="17"/>
      <name val="Arial"/>
      <family val="2"/>
    </font>
    <font>
      <b/>
      <sz val="10"/>
      <color indexed="10"/>
      <name val="Arial"/>
      <family val="2"/>
    </font>
    <font>
      <sz val="10"/>
      <name val="Arial"/>
      <family val="2"/>
    </font>
    <font>
      <sz val="10"/>
      <color indexed="10"/>
      <name val="Arial"/>
      <family val="2"/>
    </font>
    <font>
      <b/>
      <sz val="11"/>
      <name val="Arial"/>
      <family val="2"/>
    </font>
    <font>
      <sz val="11"/>
      <name val="Arial"/>
      <family val="2"/>
    </font>
    <font>
      <sz val="11"/>
      <name val="Times New Roman"/>
      <family val="1"/>
    </font>
    <font>
      <sz val="10"/>
      <color indexed="8"/>
      <name val="Arial"/>
      <family val="2"/>
    </font>
    <font>
      <sz val="8"/>
      <name val="Arial"/>
      <family val="2"/>
    </font>
    <font>
      <b/>
      <sz val="30"/>
      <name val="Arial"/>
      <family val="2"/>
    </font>
    <font>
      <sz val="30"/>
      <name val="Arial"/>
      <family val="2"/>
    </font>
    <font>
      <b/>
      <sz val="16"/>
      <name val="Arial"/>
      <family val="2"/>
    </font>
    <font>
      <sz val="12"/>
      <name val="Times New Roman"/>
      <family val="1"/>
    </font>
    <font>
      <sz val="8"/>
      <color indexed="81"/>
      <name val="Tahoma"/>
      <family val="2"/>
    </font>
    <font>
      <b/>
      <sz val="10"/>
      <color indexed="81"/>
      <name val="Arial"/>
      <family val="2"/>
    </font>
    <font>
      <sz val="10"/>
      <color indexed="81"/>
      <name val="Arial"/>
      <family val="2"/>
    </font>
    <font>
      <b/>
      <sz val="25"/>
      <name val="Arial"/>
      <family val="2"/>
    </font>
    <font>
      <b/>
      <sz val="8"/>
      <color indexed="81"/>
      <name val="Tahoma"/>
      <family val="2"/>
    </font>
    <font>
      <sz val="10"/>
      <color indexed="81"/>
      <name val="Tahoma"/>
      <family val="2"/>
    </font>
    <font>
      <b/>
      <sz val="10"/>
      <name val="Arial"/>
      <family val="2"/>
    </font>
    <font>
      <sz val="10"/>
      <name val="Arial"/>
      <family val="2"/>
    </font>
    <font>
      <b/>
      <sz val="10"/>
      <name val="Arial"/>
      <family val="2"/>
    </font>
    <font>
      <sz val="12"/>
      <name val="Arial"/>
      <family val="2"/>
    </font>
    <font>
      <b/>
      <sz val="11"/>
      <color indexed="81"/>
      <name val="Arial"/>
      <family val="2"/>
    </font>
    <font>
      <sz val="11"/>
      <color indexed="81"/>
      <name val="Arial"/>
      <family val="2"/>
    </font>
    <font>
      <sz val="12"/>
      <color indexed="81"/>
      <name val="Arial"/>
      <family val="2"/>
    </font>
    <font>
      <u/>
      <sz val="10"/>
      <color indexed="81"/>
      <name val="Arial"/>
      <family val="2"/>
    </font>
    <font>
      <sz val="10"/>
      <color theme="1"/>
      <name val="Trebuchet MS"/>
      <family val="2"/>
    </font>
    <font>
      <sz val="9"/>
      <color indexed="81"/>
      <name val="Tahoma"/>
      <family val="2"/>
    </font>
    <font>
      <u/>
      <sz val="10"/>
      <color theme="10"/>
      <name val="Arial"/>
      <family val="2"/>
    </font>
    <font>
      <sz val="10"/>
      <color theme="1"/>
      <name val="Arial"/>
      <family val="2"/>
    </font>
    <font>
      <sz val="10"/>
      <color rgb="FFFF0000"/>
      <name val="Arial"/>
      <family val="2"/>
    </font>
    <font>
      <b/>
      <sz val="10"/>
      <color indexed="81"/>
      <name val="Tahoma"/>
      <family val="2"/>
    </font>
    <font>
      <b/>
      <i/>
      <u/>
      <sz val="10"/>
      <name val="Arial"/>
      <family val="2"/>
    </font>
    <font>
      <sz val="10"/>
      <color rgb="FF000000"/>
      <name val="Arial"/>
      <family val="2"/>
    </font>
    <font>
      <b/>
      <sz val="10"/>
      <color rgb="FF000000"/>
      <name val="Arial"/>
      <family val="2"/>
    </font>
    <font>
      <i/>
      <u/>
      <sz val="10"/>
      <color theme="1"/>
      <name val="Arial"/>
      <family val="2"/>
    </font>
    <font>
      <sz val="10"/>
      <name val="Calibri"/>
      <family val="2"/>
      <scheme val="minor"/>
    </font>
    <font>
      <sz val="10"/>
      <color theme="1"/>
      <name val="Calibri"/>
      <family val="2"/>
      <scheme val="minor"/>
    </font>
    <font>
      <b/>
      <i/>
      <u/>
      <sz val="10"/>
      <name val="Calibri"/>
      <family val="2"/>
      <scheme val="minor"/>
    </font>
    <font>
      <sz val="10"/>
      <color rgb="FF000000"/>
      <name val="Calibri"/>
      <family val="2"/>
    </font>
    <font>
      <b/>
      <sz val="10"/>
      <color rgb="FF000000"/>
      <name val="Calibri"/>
      <family val="2"/>
    </font>
    <font>
      <sz val="10"/>
      <color theme="1"/>
      <name val="Calibri"/>
      <family val="2"/>
    </font>
    <font>
      <i/>
      <u/>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right/>
      <top style="double">
        <color indexed="0"/>
      </top>
      <bottom/>
      <diagonal/>
    </border>
    <border>
      <left/>
      <right/>
      <top/>
      <bottom style="thin">
        <color indexed="0"/>
      </bottom>
      <diagonal/>
    </border>
    <border>
      <left/>
      <right/>
      <top style="thin">
        <color indexed="0"/>
      </top>
      <bottom style="double">
        <color indexed="0"/>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right/>
      <top style="medium">
        <color indexed="64"/>
      </top>
      <bottom style="double">
        <color indexed="64"/>
      </bottom>
      <diagonal/>
    </border>
  </borders>
  <cellStyleXfs count="28">
    <xf numFmtId="0" fontId="0" fillId="0" borderId="0">
      <alignment vertical="top"/>
    </xf>
    <xf numFmtId="164" fontId="17" fillId="0" borderId="0" applyFont="0" applyFill="0" applyBorder="0" applyAlignment="0" applyProtection="0"/>
    <xf numFmtId="14" fontId="17" fillId="0" borderId="0" applyFont="0" applyFill="0" applyBorder="0" applyAlignment="0" applyProtection="0"/>
    <xf numFmtId="168" fontId="17" fillId="0" borderId="0" applyFont="0" applyFill="0" applyBorder="0" applyAlignment="0" applyProtection="0">
      <alignment vertical="top"/>
    </xf>
    <xf numFmtId="4" fontId="17" fillId="0" borderId="0" applyFont="0" applyFill="0" applyBorder="0" applyAlignment="0" applyProtection="0"/>
    <xf numFmtId="3" fontId="17" fillId="0" borderId="0" applyFont="0" applyFill="0" applyBorder="0" applyAlignment="0" applyProtection="0"/>
    <xf numFmtId="0" fontId="4" fillId="0" borderId="0" applyNumberFormat="0" applyFont="0" applyFill="0" applyAlignment="0" applyProtection="0"/>
    <xf numFmtId="0" fontId="5" fillId="0" borderId="0" applyNumberFormat="0" applyFont="0" applyFill="0" applyAlignment="0" applyProtection="0"/>
    <xf numFmtId="3" fontId="27" fillId="0" borderId="0"/>
    <xf numFmtId="0" fontId="17" fillId="0" borderId="0"/>
    <xf numFmtId="10" fontId="17" fillId="0" borderId="0" applyFont="0" applyFill="0" applyBorder="0" applyAlignment="0" applyProtection="0"/>
    <xf numFmtId="0" fontId="17" fillId="0" borderId="1" applyNumberFormat="0" applyFont="0" applyBorder="0" applyAlignment="0" applyProtection="0"/>
    <xf numFmtId="165" fontId="17" fillId="0" borderId="0" applyFont="0" applyFill="0" applyBorder="0" applyAlignment="0" applyProtection="0"/>
    <xf numFmtId="2" fontId="17" fillId="0" borderId="0" applyFont="0" applyFill="0" applyBorder="0" applyAlignment="0" applyProtection="0"/>
    <xf numFmtId="4" fontId="35" fillId="0" borderId="0" applyFont="0" applyFill="0" applyBorder="0" applyAlignment="0" applyProtection="0"/>
    <xf numFmtId="4" fontId="12" fillId="0" borderId="0" applyFont="0" applyFill="0" applyBorder="0" applyAlignment="0" applyProtection="0"/>
    <xf numFmtId="10" fontId="12" fillId="0" borderId="0" applyFont="0" applyFill="0" applyBorder="0" applyAlignment="0" applyProtection="0"/>
    <xf numFmtId="0" fontId="12" fillId="0" borderId="0">
      <alignment vertical="top"/>
    </xf>
    <xf numFmtId="4" fontId="12" fillId="0" borderId="0" applyFont="0" applyFill="0" applyBorder="0" applyAlignment="0" applyProtection="0"/>
    <xf numFmtId="0" fontId="42" fillId="0" borderId="0"/>
    <xf numFmtId="43" fontId="42" fillId="0" borderId="0" applyFont="0" applyFill="0" applyBorder="0" applyAlignment="0" applyProtection="0"/>
    <xf numFmtId="0" fontId="44" fillId="0" borderId="0" applyNumberFormat="0" applyFill="0" applyBorder="0" applyAlignment="0" applyProtection="0">
      <alignment vertical="top"/>
      <protection locked="0"/>
    </xf>
    <xf numFmtId="0" fontId="3" fillId="0" borderId="0"/>
    <xf numFmtId="4" fontId="1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322">
    <xf numFmtId="0" fontId="0" fillId="0" borderId="0" xfId="0" applyAlignment="1"/>
    <xf numFmtId="0" fontId="6" fillId="0" borderId="0" xfId="0" applyFont="1" applyAlignment="1"/>
    <xf numFmtId="0" fontId="0" fillId="0" borderId="0" xfId="0" applyAlignment="1">
      <alignment horizontal="left"/>
    </xf>
    <xf numFmtId="0" fontId="6" fillId="0" borderId="0" xfId="0" applyFont="1" applyAlignment="1">
      <alignment horizontal="left"/>
    </xf>
    <xf numFmtId="0" fontId="0" fillId="0" borderId="2" xfId="0" applyBorder="1" applyAlignment="1"/>
    <xf numFmtId="0" fontId="6" fillId="0" borderId="2" xfId="0" applyFont="1" applyBorder="1" applyAlignment="1"/>
    <xf numFmtId="0" fontId="6" fillId="0" borderId="2" xfId="0" applyFont="1" applyBorder="1" applyAlignment="1">
      <alignment horizontal="left"/>
    </xf>
    <xf numFmtId="0" fontId="6" fillId="0" borderId="0" xfId="0" applyFont="1" applyAlignment="1">
      <alignment horizontal="center"/>
    </xf>
    <xf numFmtId="0" fontId="0" fillId="0" borderId="0" xfId="0" applyAlignment="1">
      <alignment horizontal="right"/>
    </xf>
    <xf numFmtId="0" fontId="7" fillId="0" borderId="0" xfId="0" applyFont="1" applyAlignment="1"/>
    <xf numFmtId="0" fontId="8" fillId="0" borderId="0" xfId="0" applyFont="1" applyAlignment="1"/>
    <xf numFmtId="3" fontId="0" fillId="0" borderId="0" xfId="0" applyNumberFormat="1" applyAlignment="1"/>
    <xf numFmtId="3" fontId="0" fillId="0" borderId="2" xfId="0" applyNumberFormat="1" applyBorder="1" applyAlignment="1"/>
    <xf numFmtId="3" fontId="0" fillId="0" borderId="3" xfId="0" applyNumberFormat="1" applyBorder="1" applyAlignment="1"/>
    <xf numFmtId="0" fontId="6" fillId="0" borderId="2" xfId="0" applyFont="1" applyBorder="1" applyAlignment="1">
      <alignment horizontal="right"/>
    </xf>
    <xf numFmtId="0" fontId="9" fillId="0" borderId="0" xfId="0" applyFont="1" applyAlignment="1"/>
    <xf numFmtId="0" fontId="0" fillId="0" borderId="0" xfId="0" quotePrefix="1" applyAlignment="1"/>
    <xf numFmtId="0" fontId="10" fillId="0" borderId="0" xfId="0" applyFont="1" applyAlignment="1"/>
    <xf numFmtId="3" fontId="0" fillId="0" borderId="4" xfId="0" applyNumberFormat="1" applyBorder="1" applyAlignment="1"/>
    <xf numFmtId="166" fontId="0" fillId="0" borderId="0" xfId="0" applyNumberFormat="1" applyAlignment="1"/>
    <xf numFmtId="0" fontId="0" fillId="0" borderId="0" xfId="0" applyAlignment="1">
      <alignment horizontal="center"/>
    </xf>
    <xf numFmtId="3" fontId="0" fillId="0" borderId="0" xfId="0" quotePrefix="1" applyNumberFormat="1" applyAlignment="1"/>
    <xf numFmtId="0" fontId="6" fillId="0" borderId="0" xfId="0" applyFont="1" applyAlignment="1" applyProtection="1">
      <alignment horizontal="center"/>
      <protection locked="0"/>
    </xf>
    <xf numFmtId="0" fontId="9" fillId="0" borderId="0" xfId="0" applyFont="1" applyAlignment="1">
      <alignment horizontal="center"/>
    </xf>
    <xf numFmtId="167" fontId="0" fillId="0" borderId="0" xfId="0" applyNumberFormat="1" applyAlignment="1">
      <alignment horizontal="center"/>
    </xf>
    <xf numFmtId="3" fontId="0" fillId="0" borderId="5" xfId="0" applyNumberFormat="1" applyBorder="1" applyAlignment="1"/>
    <xf numFmtId="0" fontId="6" fillId="0" borderId="4" xfId="0" applyFont="1" applyBorder="1" applyAlignment="1">
      <alignment horizontal="left"/>
    </xf>
    <xf numFmtId="0" fontId="0" fillId="0" borderId="4" xfId="0" applyBorder="1" applyAlignment="1"/>
    <xf numFmtId="0" fontId="12" fillId="0" borderId="0" xfId="0" applyFont="1" applyAlignment="1"/>
    <xf numFmtId="4" fontId="0" fillId="0" borderId="0" xfId="0" applyNumberFormat="1" applyAlignment="1"/>
    <xf numFmtId="3" fontId="12" fillId="0" borderId="0" xfId="0" applyNumberFormat="1" applyFont="1" applyAlignment="1"/>
    <xf numFmtId="0" fontId="13" fillId="0" borderId="0" xfId="0" applyFont="1" applyAlignment="1"/>
    <xf numFmtId="0" fontId="14" fillId="0" borderId="0" xfId="0" applyFont="1" applyAlignment="1"/>
    <xf numFmtId="0" fontId="15" fillId="0" borderId="0" xfId="0" applyFont="1" applyAlignment="1"/>
    <xf numFmtId="3" fontId="15" fillId="0" borderId="0" xfId="0" applyNumberFormat="1" applyFont="1" applyAlignment="1"/>
    <xf numFmtId="1" fontId="0" fillId="0" borderId="0" xfId="0" applyNumberFormat="1" applyAlignment="1"/>
    <xf numFmtId="3" fontId="18" fillId="0" borderId="0" xfId="0" applyNumberFormat="1" applyFont="1" applyAlignment="1"/>
    <xf numFmtId="3" fontId="17" fillId="0" borderId="0" xfId="0" applyNumberFormat="1" applyFont="1" applyAlignment="1"/>
    <xf numFmtId="0" fontId="18" fillId="0" borderId="0" xfId="0" applyFont="1" applyAlignment="1"/>
    <xf numFmtId="3" fontId="17" fillId="0" borderId="4" xfId="0" applyNumberFormat="1" applyFont="1" applyBorder="1" applyAlignment="1"/>
    <xf numFmtId="0" fontId="11" fillId="0" borderId="0" xfId="0" applyFont="1" applyAlignment="1"/>
    <xf numFmtId="3" fontId="0" fillId="0" borderId="0" xfId="0" applyNumberFormat="1">
      <alignment vertical="top"/>
    </xf>
    <xf numFmtId="3" fontId="17" fillId="0" borderId="3" xfId="0" applyNumberFormat="1" applyFont="1" applyBorder="1" applyAlignment="1"/>
    <xf numFmtId="0" fontId="17" fillId="0" borderId="0" xfId="0" applyFont="1" applyAlignment="1"/>
    <xf numFmtId="0" fontId="19" fillId="0" borderId="0" xfId="0" applyFont="1" applyAlignment="1"/>
    <xf numFmtId="0" fontId="20" fillId="0" borderId="0" xfId="0" applyFont="1" applyAlignment="1"/>
    <xf numFmtId="0" fontId="21" fillId="0" borderId="0" xfId="0" applyFont="1" applyAlignment="1">
      <alignment horizontal="left" indent="3"/>
    </xf>
    <xf numFmtId="17" fontId="20" fillId="0" borderId="0" xfId="0" applyNumberFormat="1" applyFont="1" applyAlignment="1"/>
    <xf numFmtId="0" fontId="22" fillId="0" borderId="0" xfId="0" applyFont="1" applyAlignment="1"/>
    <xf numFmtId="0" fontId="0" fillId="0" borderId="0" xfId="0">
      <alignment vertical="top"/>
    </xf>
    <xf numFmtId="0" fontId="0" fillId="0" borderId="4" xfId="0" applyBorder="1">
      <alignment vertical="top"/>
    </xf>
    <xf numFmtId="0" fontId="12" fillId="0" borderId="0" xfId="0" applyFont="1">
      <alignment vertical="top"/>
    </xf>
    <xf numFmtId="3" fontId="12" fillId="0" borderId="5" xfId="0" applyNumberFormat="1" applyFont="1" applyBorder="1" applyAlignment="1"/>
    <xf numFmtId="0" fontId="9" fillId="0" borderId="0" xfId="0" applyFont="1" applyAlignment="1">
      <alignment horizontal="right"/>
    </xf>
    <xf numFmtId="0" fontId="9" fillId="0" borderId="2" xfId="0" applyFont="1" applyBorder="1" applyAlignment="1">
      <alignment horizontal="right"/>
    </xf>
    <xf numFmtId="0" fontId="6" fillId="0" borderId="0" xfId="0" applyFont="1" applyAlignment="1">
      <alignment horizontal="right"/>
    </xf>
    <xf numFmtId="3" fontId="0" fillId="0" borderId="0" xfId="0" applyNumberFormat="1" applyAlignment="1">
      <alignment horizontal="right"/>
    </xf>
    <xf numFmtId="0" fontId="6" fillId="0" borderId="2" xfId="0" quotePrefix="1" applyFont="1" applyBorder="1" applyAlignment="1">
      <alignment horizontal="right"/>
    </xf>
    <xf numFmtId="3" fontId="6" fillId="0" borderId="0" xfId="0" applyNumberFormat="1" applyFont="1" applyAlignment="1">
      <alignment horizontal="right"/>
    </xf>
    <xf numFmtId="3" fontId="6" fillId="0" borderId="2" xfId="0" applyNumberFormat="1" applyFont="1" applyBorder="1" applyAlignment="1">
      <alignment horizontal="right"/>
    </xf>
    <xf numFmtId="0" fontId="24" fillId="0" borderId="0" xfId="0" applyFont="1" applyAlignment="1">
      <alignment horizontal="center" vertical="center"/>
    </xf>
    <xf numFmtId="0" fontId="25" fillId="0" borderId="0" xfId="0" applyFont="1" applyAlignment="1"/>
    <xf numFmtId="169" fontId="9" fillId="0" borderId="0" xfId="1" applyNumberFormat="1" applyFont="1" applyProtection="1">
      <protection locked="0"/>
    </xf>
    <xf numFmtId="169" fontId="12" fillId="0" borderId="0" xfId="1" applyNumberFormat="1" applyFont="1" applyProtection="1">
      <protection locked="0"/>
    </xf>
    <xf numFmtId="170" fontId="12" fillId="0" borderId="0" xfId="1" applyNumberFormat="1" applyFont="1" applyProtection="1">
      <protection locked="0"/>
    </xf>
    <xf numFmtId="49" fontId="12" fillId="0" borderId="0" xfId="1" applyNumberFormat="1" applyFont="1" applyProtection="1">
      <protection locked="0"/>
    </xf>
    <xf numFmtId="169" fontId="10" fillId="0" borderId="0" xfId="1" applyNumberFormat="1" applyFont="1" applyAlignment="1" applyProtection="1">
      <alignment horizontal="right"/>
      <protection locked="0"/>
    </xf>
    <xf numFmtId="170" fontId="10" fillId="0" borderId="0" xfId="1" applyNumberFormat="1" applyFont="1" applyAlignment="1" applyProtection="1">
      <alignment horizontal="right"/>
      <protection locked="0"/>
    </xf>
    <xf numFmtId="49" fontId="10" fillId="0" borderId="0" xfId="1" applyNumberFormat="1" applyFont="1" applyAlignment="1" applyProtection="1">
      <alignment horizontal="right"/>
      <protection locked="0"/>
    </xf>
    <xf numFmtId="0" fontId="26" fillId="0" borderId="0" xfId="0" applyFont="1" applyAlignment="1"/>
    <xf numFmtId="0" fontId="9" fillId="0" borderId="6" xfId="9" applyFont="1" applyBorder="1" applyAlignment="1">
      <alignment horizontal="center" vertical="center" wrapText="1"/>
    </xf>
    <xf numFmtId="3" fontId="12" fillId="0" borderId="6" xfId="8" applyFont="1" applyBorder="1" applyAlignment="1">
      <alignment horizontal="center" wrapText="1"/>
    </xf>
    <xf numFmtId="0" fontId="9" fillId="0" borderId="2" xfId="0" applyFont="1" applyBorder="1" applyAlignment="1">
      <alignment horizontal="left"/>
    </xf>
    <xf numFmtId="0" fontId="12" fillId="0" borderId="2" xfId="0" applyFont="1" applyBorder="1" applyAlignment="1"/>
    <xf numFmtId="0" fontId="9" fillId="0" borderId="8" xfId="9" applyFont="1" applyBorder="1" applyAlignment="1">
      <alignment horizontal="center" vertical="center" wrapText="1"/>
    </xf>
    <xf numFmtId="0" fontId="12" fillId="0" borderId="6" xfId="9" applyFont="1" applyBorder="1" applyAlignment="1" applyProtection="1">
      <alignment horizontal="center"/>
      <protection locked="0"/>
    </xf>
    <xf numFmtId="3" fontId="12" fillId="0" borderId="0" xfId="4" applyNumberFormat="1" applyFont="1" applyAlignment="1" applyProtection="1">
      <alignment horizontal="right"/>
      <protection locked="0"/>
    </xf>
    <xf numFmtId="3" fontId="12" fillId="0" borderId="4" xfId="4" applyNumberFormat="1" applyFont="1" applyBorder="1" applyAlignment="1" applyProtection="1">
      <alignment horizontal="right"/>
      <protection locked="0"/>
    </xf>
    <xf numFmtId="15" fontId="6" fillId="0" borderId="2" xfId="0" applyNumberFormat="1" applyFont="1" applyBorder="1" applyAlignment="1">
      <alignment horizontal="right"/>
    </xf>
    <xf numFmtId="15" fontId="6" fillId="0" borderId="2" xfId="0" quotePrefix="1" applyNumberFormat="1" applyFont="1" applyBorder="1" applyAlignment="1">
      <alignment horizontal="right"/>
    </xf>
    <xf numFmtId="0" fontId="4" fillId="0" borderId="0" xfId="0" applyFont="1" applyAlignment="1">
      <alignment horizontal="center" vertical="center"/>
    </xf>
    <xf numFmtId="0" fontId="9" fillId="0" borderId="4" xfId="0" applyFont="1" applyBorder="1" applyAlignment="1"/>
    <xf numFmtId="0" fontId="12" fillId="0" borderId="0" xfId="0" applyFont="1" applyAlignment="1">
      <alignment vertical="top" wrapText="1"/>
    </xf>
    <xf numFmtId="0" fontId="0" fillId="0" borderId="0" xfId="0" quotePrefix="1" applyAlignment="1">
      <alignment wrapText="1"/>
    </xf>
    <xf numFmtId="0" fontId="6" fillId="0" borderId="0" xfId="0" applyFont="1" applyAlignment="1">
      <alignment wrapText="1"/>
    </xf>
    <xf numFmtId="166" fontId="17" fillId="0" borderId="0" xfId="10" applyNumberFormat="1"/>
    <xf numFmtId="10" fontId="12" fillId="0" borderId="0" xfId="10" applyFont="1" applyAlignment="1">
      <alignment vertical="top"/>
    </xf>
    <xf numFmtId="169" fontId="12" fillId="0" borderId="0" xfId="4" applyNumberFormat="1" applyFont="1"/>
    <xf numFmtId="3" fontId="0" fillId="0" borderId="9" xfId="0" applyNumberFormat="1" applyBorder="1" applyAlignment="1"/>
    <xf numFmtId="3" fontId="12" fillId="0" borderId="0" xfId="4" applyNumberFormat="1" applyFont="1" applyAlignment="1" applyProtection="1">
      <alignment horizontal="left"/>
      <protection locked="0"/>
    </xf>
    <xf numFmtId="0" fontId="12" fillId="0" borderId="0" xfId="0" applyFont="1" applyAlignment="1">
      <alignment horizontal="right"/>
    </xf>
    <xf numFmtId="0" fontId="9" fillId="0" borderId="10" xfId="0" applyFont="1" applyBorder="1" applyAlignment="1"/>
    <xf numFmtId="0" fontId="0" fillId="0" borderId="11" xfId="0" applyBorder="1" applyAlignment="1"/>
    <xf numFmtId="3" fontId="0" fillId="0" borderId="11" xfId="0" applyNumberFormat="1" applyBorder="1" applyAlignment="1"/>
    <xf numFmtId="0" fontId="9" fillId="0" borderId="4" xfId="0" applyFont="1" applyBorder="1" applyAlignment="1">
      <alignment horizontal="right"/>
    </xf>
    <xf numFmtId="15" fontId="6" fillId="0" borderId="0" xfId="0" applyNumberFormat="1" applyFont="1" applyAlignment="1">
      <alignment horizontal="right"/>
    </xf>
    <xf numFmtId="0" fontId="9" fillId="0" borderId="0" xfId="0" applyFont="1">
      <alignment vertical="top"/>
    </xf>
    <xf numFmtId="3" fontId="12" fillId="0" borderId="11" xfId="0" applyNumberFormat="1" applyFont="1" applyBorder="1" applyAlignment="1"/>
    <xf numFmtId="0" fontId="12" fillId="0" borderId="11" xfId="0" applyFont="1" applyBorder="1" applyAlignment="1"/>
    <xf numFmtId="3" fontId="12" fillId="0" borderId="9" xfId="0" applyNumberFormat="1" applyFont="1" applyBorder="1" applyAlignment="1"/>
    <xf numFmtId="3" fontId="17" fillId="0" borderId="0" xfId="4" applyNumberFormat="1"/>
    <xf numFmtId="3" fontId="12" fillId="0" borderId="6" xfId="4" applyNumberFormat="1" applyFont="1" applyBorder="1" applyAlignment="1" applyProtection="1">
      <alignment horizontal="left"/>
      <protection locked="0"/>
    </xf>
    <xf numFmtId="0" fontId="9" fillId="0" borderId="6" xfId="0" applyFont="1" applyBorder="1">
      <alignment vertical="top"/>
    </xf>
    <xf numFmtId="10" fontId="9" fillId="0" borderId="6" xfId="10" applyFont="1" applyBorder="1"/>
    <xf numFmtId="3" fontId="12" fillId="0" borderId="6" xfId="4" applyNumberFormat="1" applyFont="1" applyBorder="1" applyAlignment="1" applyProtection="1">
      <alignment horizontal="right"/>
      <protection locked="0"/>
    </xf>
    <xf numFmtId="169" fontId="12" fillId="0" borderId="0" xfId="1" applyNumberFormat="1" applyFont="1" applyAlignment="1" applyProtection="1">
      <alignment horizontal="right"/>
      <protection locked="0"/>
    </xf>
    <xf numFmtId="3" fontId="17" fillId="0" borderId="6" xfId="0" applyNumberFormat="1" applyFont="1" applyBorder="1" applyAlignment="1" applyProtection="1">
      <protection locked="0"/>
    </xf>
    <xf numFmtId="3" fontId="9" fillId="0" borderId="6" xfId="4" applyNumberFormat="1" applyFont="1" applyBorder="1" applyAlignment="1">
      <alignment horizontal="right"/>
    </xf>
    <xf numFmtId="3" fontId="12" fillId="0" borderId="6" xfId="4" applyNumberFormat="1" applyFont="1" applyBorder="1" applyAlignment="1">
      <alignment horizontal="right" wrapText="1"/>
    </xf>
    <xf numFmtId="171" fontId="12" fillId="0" borderId="6" xfId="0" applyNumberFormat="1" applyFont="1" applyBorder="1" applyAlignment="1" applyProtection="1">
      <protection locked="0"/>
    </xf>
    <xf numFmtId="10" fontId="9" fillId="0" borderId="0" xfId="10" applyFont="1"/>
    <xf numFmtId="3" fontId="9" fillId="0" borderId="0" xfId="4" applyNumberFormat="1" applyFont="1" applyAlignment="1">
      <alignment horizontal="right"/>
    </xf>
    <xf numFmtId="0" fontId="12" fillId="0" borderId="0" xfId="0" applyFont="1" applyAlignment="1">
      <alignment horizontal="center"/>
    </xf>
    <xf numFmtId="10" fontId="12" fillId="0" borderId="6" xfId="10" applyFont="1" applyBorder="1" applyAlignment="1" applyProtection="1">
      <alignment horizontal="right"/>
      <protection locked="0"/>
    </xf>
    <xf numFmtId="3" fontId="12" fillId="0" borderId="6" xfId="4" applyNumberFormat="1" applyFont="1" applyBorder="1" applyAlignment="1" applyProtection="1">
      <alignment horizontal="center"/>
      <protection locked="0"/>
    </xf>
    <xf numFmtId="0" fontId="12" fillId="0" borderId="0" xfId="0" applyFont="1" applyAlignment="1">
      <alignment horizontal="left"/>
    </xf>
    <xf numFmtId="3" fontId="12" fillId="0" borderId="0" xfId="4" applyNumberFormat="1" applyFont="1" applyAlignment="1">
      <alignment vertical="top"/>
    </xf>
    <xf numFmtId="3" fontId="12" fillId="0" borderId="4" xfId="4" applyNumberFormat="1" applyFont="1" applyBorder="1" applyAlignment="1">
      <alignment vertical="top"/>
    </xf>
    <xf numFmtId="3" fontId="16" fillId="0" borderId="0" xfId="4" applyNumberFormat="1" applyFont="1"/>
    <xf numFmtId="0" fontId="12" fillId="0" borderId="0" xfId="0" quotePrefix="1" applyFont="1">
      <alignment vertical="top"/>
    </xf>
    <xf numFmtId="0" fontId="31" fillId="0" borderId="0" xfId="0" applyFont="1" applyAlignment="1"/>
    <xf numFmtId="0" fontId="10" fillId="0" borderId="0" xfId="0" applyFont="1" applyAlignment="1">
      <alignment horizontal="left"/>
    </xf>
    <xf numFmtId="0" fontId="12" fillId="0" borderId="9" xfId="0" applyFont="1" applyBorder="1" applyAlignment="1"/>
    <xf numFmtId="3" fontId="9" fillId="0" borderId="5" xfId="0" applyNumberFormat="1" applyFont="1" applyBorder="1" applyAlignment="1"/>
    <xf numFmtId="0" fontId="12" fillId="0" borderId="0" xfId="0" applyFont="1" applyAlignment="1">
      <alignment wrapText="1"/>
    </xf>
    <xf numFmtId="3" fontId="0" fillId="0" borderId="16" xfId="0" applyNumberFormat="1" applyBorder="1" applyAlignment="1"/>
    <xf numFmtId="3" fontId="12" fillId="0" borderId="16" xfId="4" applyNumberFormat="1" applyFont="1" applyBorder="1" applyAlignment="1">
      <alignment vertical="top"/>
    </xf>
    <xf numFmtId="3" fontId="9" fillId="0" borderId="0" xfId="0" applyNumberFormat="1" applyFont="1" applyAlignment="1"/>
    <xf numFmtId="0" fontId="11" fillId="0" borderId="0" xfId="0" applyFont="1" applyAlignment="1">
      <alignment vertical="top" wrapText="1"/>
    </xf>
    <xf numFmtId="0" fontId="11" fillId="0" borderId="0" xfId="0" applyFont="1">
      <alignment vertical="top"/>
    </xf>
    <xf numFmtId="0" fontId="0" fillId="0" borderId="9" xfId="0" applyBorder="1" applyAlignment="1"/>
    <xf numFmtId="3" fontId="17" fillId="0" borderId="16" xfId="4" applyNumberFormat="1" applyBorder="1"/>
    <xf numFmtId="0" fontId="34" fillId="0" borderId="0" xfId="0" applyFont="1" applyAlignment="1"/>
    <xf numFmtId="0" fontId="6" fillId="0" borderId="10" xfId="0" applyFont="1" applyBorder="1" applyAlignment="1"/>
    <xf numFmtId="0" fontId="36" fillId="0" borderId="0" xfId="0" applyFont="1" applyAlignment="1">
      <alignment horizontal="right"/>
    </xf>
    <xf numFmtId="0" fontId="12" fillId="0" borderId="0" xfId="0" quotePrefix="1" applyFont="1" applyAlignment="1">
      <alignment wrapText="1" shrinkToFit="1"/>
    </xf>
    <xf numFmtId="0" fontId="5" fillId="0" borderId="0" xfId="0" applyFont="1" applyAlignment="1">
      <alignment horizontal="left" vertical="center"/>
    </xf>
    <xf numFmtId="15" fontId="37" fillId="0" borderId="0" xfId="0" applyNumberFormat="1" applyFont="1" applyAlignment="1"/>
    <xf numFmtId="0" fontId="12" fillId="0" borderId="0" xfId="0" quotePrefix="1" applyFont="1" applyAlignment="1">
      <alignment wrapText="1"/>
    </xf>
    <xf numFmtId="0" fontId="12" fillId="0" borderId="0" xfId="0" quotePrefix="1" applyFont="1" applyAlignment="1"/>
    <xf numFmtId="3" fontId="12" fillId="0" borderId="0" xfId="14" applyNumberFormat="1" applyFont="1" applyAlignment="1" applyProtection="1">
      <alignment horizontal="right"/>
      <protection locked="0"/>
    </xf>
    <xf numFmtId="0" fontId="26" fillId="0" borderId="0" xfId="0" applyFont="1" applyAlignment="1">
      <alignment horizontal="center" vertical="center"/>
    </xf>
    <xf numFmtId="169" fontId="6" fillId="0" borderId="0" xfId="1" applyNumberFormat="1" applyFont="1" applyProtection="1">
      <protection locked="0"/>
    </xf>
    <xf numFmtId="0" fontId="6" fillId="0" borderId="6" xfId="9" applyFont="1" applyBorder="1" applyAlignment="1">
      <alignment horizontal="center" vertical="center" wrapText="1"/>
    </xf>
    <xf numFmtId="0" fontId="6" fillId="0" borderId="7" xfId="9" applyFont="1" applyBorder="1" applyAlignment="1">
      <alignment horizontal="center" vertical="center" wrapText="1"/>
    </xf>
    <xf numFmtId="3" fontId="12" fillId="0" borderId="4" xfId="0" applyNumberFormat="1" applyFont="1" applyBorder="1" applyAlignment="1"/>
    <xf numFmtId="3" fontId="12" fillId="0" borderId="0" xfId="15" applyNumberFormat="1" applyAlignment="1" applyProtection="1">
      <alignment horizontal="left"/>
      <protection locked="0"/>
    </xf>
    <xf numFmtId="3" fontId="12" fillId="0" borderId="0" xfId="0" applyNumberFormat="1" applyFont="1" applyAlignment="1" applyProtection="1">
      <protection locked="0"/>
    </xf>
    <xf numFmtId="3" fontId="12" fillId="0" borderId="3" xfId="0" applyNumberFormat="1" applyFont="1" applyBorder="1" applyAlignment="1"/>
    <xf numFmtId="3" fontId="12" fillId="0" borderId="2" xfId="0" applyNumberFormat="1" applyFont="1" applyBorder="1" applyAlignment="1"/>
    <xf numFmtId="3" fontId="12" fillId="0" borderId="0" xfId="0" applyNumberFormat="1" applyFont="1" applyAlignment="1">
      <alignment horizontal="right"/>
    </xf>
    <xf numFmtId="3" fontId="12" fillId="0" borderId="4" xfId="0" applyNumberFormat="1" applyFont="1" applyBorder="1" applyAlignment="1" applyProtection="1">
      <protection locked="0"/>
    </xf>
    <xf numFmtId="3" fontId="12" fillId="0" borderId="0" xfId="15" applyNumberFormat="1"/>
    <xf numFmtId="166" fontId="12" fillId="0" borderId="0" xfId="16" applyNumberFormat="1" applyAlignment="1" applyProtection="1">
      <alignment horizontal="right"/>
      <protection locked="0"/>
    </xf>
    <xf numFmtId="166" fontId="12" fillId="0" borderId="0" xfId="16" applyNumberFormat="1"/>
    <xf numFmtId="166" fontId="12" fillId="0" borderId="0" xfId="0" applyNumberFormat="1" applyFont="1" applyAlignment="1"/>
    <xf numFmtId="166" fontId="12" fillId="0" borderId="0" xfId="16" applyNumberFormat="1" applyAlignment="1">
      <alignment horizontal="right"/>
    </xf>
    <xf numFmtId="166" fontId="6" fillId="0" borderId="0" xfId="16" applyNumberFormat="1" applyFont="1" applyAlignment="1">
      <alignment horizontal="right"/>
    </xf>
    <xf numFmtId="166" fontId="6" fillId="0" borderId="0" xfId="0" applyNumberFormat="1" applyFont="1" applyAlignment="1">
      <alignment horizontal="right"/>
    </xf>
    <xf numFmtId="3" fontId="12" fillId="0" borderId="0" xfId="15" applyNumberFormat="1" applyAlignment="1" applyProtection="1">
      <alignment horizontal="right"/>
      <protection locked="0"/>
    </xf>
    <xf numFmtId="0" fontId="0" fillId="0" borderId="0" xfId="0" applyAlignment="1">
      <alignment vertical="top" wrapText="1"/>
    </xf>
    <xf numFmtId="0" fontId="6" fillId="0" borderId="0" xfId="0" applyFont="1" applyAlignment="1">
      <alignment vertical="top" wrapText="1"/>
    </xf>
    <xf numFmtId="15" fontId="5" fillId="0" borderId="0" xfId="0" applyNumberFormat="1" applyFont="1" applyAlignment="1"/>
    <xf numFmtId="0" fontId="5" fillId="0" borderId="0" xfId="0" applyFont="1" applyAlignment="1"/>
    <xf numFmtId="0" fontId="12" fillId="0" borderId="0" xfId="0" applyFont="1" applyAlignment="1">
      <alignment horizontal="left" vertical="top" wrapText="1"/>
    </xf>
    <xf numFmtId="0" fontId="12" fillId="0" borderId="0" xfId="0" applyFont="1" applyAlignment="1">
      <alignment horizontal="right" vertical="top"/>
    </xf>
    <xf numFmtId="15" fontId="12" fillId="0" borderId="0" xfId="0" applyNumberFormat="1" applyFont="1" applyAlignment="1">
      <alignment vertical="top" wrapText="1"/>
    </xf>
    <xf numFmtId="15" fontId="5" fillId="0" borderId="0" xfId="0" applyNumberFormat="1" applyFont="1" applyAlignment="1">
      <alignment wrapText="1"/>
    </xf>
    <xf numFmtId="0" fontId="5" fillId="0" borderId="0" xfId="0" applyFont="1" applyAlignment="1">
      <alignment wrapText="1"/>
    </xf>
    <xf numFmtId="15" fontId="6" fillId="0" borderId="0" xfId="0" applyNumberFormat="1" applyFont="1" applyAlignment="1">
      <alignment vertical="top" wrapText="1"/>
    </xf>
    <xf numFmtId="0" fontId="6" fillId="0" borderId="0" xfId="0" applyFont="1" applyAlignment="1">
      <alignment horizontal="center" vertical="center"/>
    </xf>
    <xf numFmtId="0" fontId="26" fillId="0" borderId="0" xfId="0" applyFont="1" applyAlignment="1">
      <alignment horizontal="center" vertical="center" wrapText="1"/>
    </xf>
    <xf numFmtId="49" fontId="12" fillId="0" borderId="0" xfId="0" applyNumberFormat="1" applyFont="1" applyAlignment="1"/>
    <xf numFmtId="49" fontId="12" fillId="0" borderId="0" xfId="0" quotePrefix="1" applyNumberFormat="1" applyFont="1" applyAlignment="1"/>
    <xf numFmtId="0" fontId="0" fillId="0" borderId="0" xfId="0" applyAlignment="1"/>
    <xf numFmtId="0" fontId="12" fillId="0" borderId="0" xfId="0" applyFont="1" applyAlignment="1">
      <alignment vertical="top" wrapText="1"/>
    </xf>
    <xf numFmtId="0" fontId="12" fillId="0" borderId="0" xfId="0" applyFont="1" applyAlignment="1"/>
    <xf numFmtId="49" fontId="12" fillId="0" borderId="0" xfId="4" applyNumberFormat="1" applyFont="1" applyAlignment="1" applyProtection="1">
      <alignment horizontal="left"/>
      <protection locked="0"/>
    </xf>
    <xf numFmtId="3" fontId="12" fillId="0" borderId="0" xfId="4" applyNumberFormat="1" applyFont="1"/>
    <xf numFmtId="3" fontId="12" fillId="0" borderId="0" xfId="15" quotePrefix="1" applyNumberFormat="1" applyAlignment="1" applyProtection="1">
      <alignment horizontal="left"/>
      <protection locked="0"/>
    </xf>
    <xf numFmtId="0" fontId="0" fillId="0" borderId="0" xfId="0" applyAlignment="1"/>
    <xf numFmtId="0" fontId="12" fillId="0" borderId="0" xfId="0" applyFont="1" applyAlignment="1"/>
    <xf numFmtId="0" fontId="0" fillId="0" borderId="0" xfId="0" applyAlignment="1"/>
    <xf numFmtId="0" fontId="0" fillId="0" borderId="0" xfId="0">
      <alignment vertical="top"/>
    </xf>
    <xf numFmtId="0" fontId="12" fillId="0" borderId="0" xfId="0" applyFont="1" applyAlignment="1"/>
    <xf numFmtId="3" fontId="45" fillId="0" borderId="3" xfId="0" applyNumberFormat="1" applyFont="1" applyBorder="1" applyAlignment="1"/>
    <xf numFmtId="0" fontId="0" fillId="0" borderId="0" xfId="0" applyAlignment="1"/>
    <xf numFmtId="0" fontId="0" fillId="0" borderId="0" xfId="0" applyAlignment="1">
      <alignment horizontal="left" vertical="top" wrapText="1"/>
    </xf>
    <xf numFmtId="3" fontId="12" fillId="0" borderId="0" xfId="4" applyNumberFormat="1" applyFont="1" applyAlignment="1" applyProtection="1">
      <alignment horizontal="left"/>
      <protection locked="0"/>
    </xf>
    <xf numFmtId="0" fontId="12" fillId="0" borderId="0" xfId="0" applyFont="1" applyAlignment="1"/>
    <xf numFmtId="0" fontId="0" fillId="0" borderId="0" xfId="0" applyAlignment="1"/>
    <xf numFmtId="0" fontId="0" fillId="0" borderId="0" xfId="0" applyAlignment="1">
      <alignment horizontal="left" vertical="top" wrapText="1"/>
    </xf>
    <xf numFmtId="0" fontId="6" fillId="0" borderId="0" xfId="17" applyFont="1" applyFill="1" applyBorder="1" applyAlignment="1"/>
    <xf numFmtId="0" fontId="12" fillId="0" borderId="0" xfId="17" applyFill="1" applyAlignment="1"/>
    <xf numFmtId="0" fontId="12" fillId="0" borderId="0" xfId="17" applyAlignment="1"/>
    <xf numFmtId="0" fontId="6" fillId="0" borderId="2" xfId="17" applyFont="1" applyFill="1" applyBorder="1" applyAlignment="1">
      <alignment horizontal="left"/>
    </xf>
    <xf numFmtId="0" fontId="12" fillId="0" borderId="2" xfId="17" applyFill="1" applyBorder="1" applyAlignment="1"/>
    <xf numFmtId="0" fontId="12" fillId="0" borderId="0" xfId="17" applyFill="1" applyBorder="1" applyAlignment="1"/>
    <xf numFmtId="0" fontId="12" fillId="0" borderId="0" xfId="17" applyBorder="1" applyAlignment="1"/>
    <xf numFmtId="0" fontId="6" fillId="0" borderId="0" xfId="17" applyFont="1" applyAlignment="1"/>
    <xf numFmtId="0" fontId="8" fillId="0" borderId="0" xfId="17" applyFont="1" applyAlignment="1"/>
    <xf numFmtId="0" fontId="12" fillId="0" borderId="0" xfId="17" applyFont="1" applyAlignment="1">
      <alignment wrapText="1"/>
    </xf>
    <xf numFmtId="0" fontId="12" fillId="0" borderId="0" xfId="17" applyFont="1" applyFill="1" applyAlignment="1">
      <alignment vertical="top" wrapText="1"/>
    </xf>
    <xf numFmtId="0" fontId="6" fillId="0" borderId="0" xfId="17" applyFont="1" applyFill="1" applyAlignment="1"/>
    <xf numFmtId="0" fontId="8" fillId="0" borderId="0" xfId="17" applyFont="1" applyFill="1" applyAlignment="1"/>
    <xf numFmtId="0" fontId="12" fillId="0" borderId="0" xfId="17" applyFont="1" applyAlignment="1">
      <alignment vertical="top" wrapText="1"/>
    </xf>
    <xf numFmtId="0" fontId="12" fillId="0" borderId="0" xfId="17" applyFill="1" applyAlignment="1">
      <alignment horizontal="right"/>
    </xf>
    <xf numFmtId="3" fontId="12" fillId="0" borderId="0" xfId="23" applyNumberFormat="1" applyFont="1" applyFill="1" applyBorder="1" applyAlignment="1" applyProtection="1">
      <alignment horizontal="left"/>
      <protection locked="0"/>
    </xf>
    <xf numFmtId="0" fontId="12" fillId="0" borderId="0" xfId="17" applyFill="1" applyAlignment="1">
      <alignment vertical="top"/>
    </xf>
    <xf numFmtId="0" fontId="8" fillId="0" borderId="0" xfId="17" applyFont="1" applyBorder="1" applyAlignment="1"/>
    <xf numFmtId="0" fontId="6" fillId="0" borderId="0" xfId="17" applyFont="1" applyFill="1" applyBorder="1" applyAlignment="1">
      <alignment horizontal="left"/>
    </xf>
    <xf numFmtId="10" fontId="0" fillId="0" borderId="0" xfId="10" applyFont="1" applyAlignment="1"/>
    <xf numFmtId="0" fontId="8" fillId="0" borderId="0" xfId="0" applyFont="1" applyBorder="1" applyAlignment="1"/>
    <xf numFmtId="0" fontId="6" fillId="0" borderId="2" xfId="0" applyFont="1" applyFill="1" applyBorder="1" applyAlignment="1">
      <alignment horizontal="right"/>
    </xf>
    <xf numFmtId="3" fontId="0" fillId="0" borderId="0" xfId="0" applyNumberFormat="1" applyFill="1" applyAlignment="1">
      <alignment horizontal="right"/>
    </xf>
    <xf numFmtId="0" fontId="6" fillId="0" borderId="0" xfId="0" applyFont="1" applyBorder="1" applyAlignment="1"/>
    <xf numFmtId="3" fontId="12" fillId="0" borderId="0" xfId="15" applyNumberFormat="1" applyFont="1" applyFill="1" applyBorder="1" applyAlignment="1" applyProtection="1">
      <alignment horizontal="right"/>
      <protection locked="0"/>
    </xf>
    <xf numFmtId="3" fontId="0" fillId="0" borderId="0" xfId="0" applyNumberFormat="1" applyBorder="1" applyAlignment="1"/>
    <xf numFmtId="0" fontId="12" fillId="0" borderId="0" xfId="24" applyFont="1" applyAlignment="1"/>
    <xf numFmtId="0" fontId="12" fillId="0" borderId="0" xfId="24" applyFont="1" applyBorder="1" applyAlignment="1"/>
    <xf numFmtId="0" fontId="6" fillId="0" borderId="4" xfId="24" applyFont="1" applyFill="1" applyBorder="1" applyAlignment="1">
      <alignment horizontal="left"/>
    </xf>
    <xf numFmtId="0" fontId="12" fillId="0" borderId="4" xfId="24" applyFont="1" applyFill="1" applyBorder="1" applyAlignment="1"/>
    <xf numFmtId="0" fontId="12" fillId="0" borderId="0" xfId="24" applyFont="1" applyFill="1" applyBorder="1" applyAlignment="1"/>
    <xf numFmtId="0" fontId="6" fillId="0" borderId="0" xfId="24" applyFont="1" applyFill="1" applyBorder="1" applyAlignment="1">
      <alignment horizontal="left"/>
    </xf>
    <xf numFmtId="0" fontId="6" fillId="0" borderId="0" xfId="24" applyFont="1" applyBorder="1" applyAlignment="1"/>
    <xf numFmtId="0" fontId="45" fillId="0" borderId="0" xfId="24" applyFont="1"/>
    <xf numFmtId="0" fontId="45" fillId="0" borderId="0" xfId="24" applyFont="1" applyAlignment="1"/>
    <xf numFmtId="0" fontId="45" fillId="0" borderId="0" xfId="24" applyFont="1" applyAlignment="1">
      <alignment wrapText="1"/>
    </xf>
    <xf numFmtId="0" fontId="48" fillId="0" borderId="0" xfId="24" applyFont="1" applyBorder="1" applyAlignment="1"/>
    <xf numFmtId="0" fontId="49" fillId="0" borderId="0" xfId="24" applyFont="1" applyAlignment="1">
      <alignment vertical="center"/>
    </xf>
    <xf numFmtId="0" fontId="6" fillId="0" borderId="0" xfId="24" applyFont="1" applyBorder="1" applyAlignment="1" applyProtection="1">
      <alignment horizontal="center" wrapText="1"/>
      <protection locked="0"/>
    </xf>
    <xf numFmtId="0" fontId="45" fillId="0" borderId="0" xfId="24" applyFont="1" applyAlignment="1">
      <alignment horizontal="center"/>
    </xf>
    <xf numFmtId="0" fontId="12" fillId="0" borderId="0" xfId="24" applyFont="1" applyBorder="1" applyAlignment="1" applyProtection="1">
      <alignment vertical="center"/>
    </xf>
    <xf numFmtId="0" fontId="12" fillId="0" borderId="0" xfId="24" applyFont="1" applyBorder="1" applyAlignment="1" applyProtection="1">
      <alignment vertical="center" wrapText="1"/>
    </xf>
    <xf numFmtId="171" fontId="45" fillId="2" borderId="0" xfId="24" applyNumberFormat="1" applyFont="1" applyFill="1"/>
    <xf numFmtId="0" fontId="12" fillId="0" borderId="0" xfId="24" applyNumberFormat="1" applyFont="1" applyBorder="1" applyAlignment="1" applyProtection="1">
      <alignment vertical="center" wrapText="1"/>
    </xf>
    <xf numFmtId="171" fontId="45" fillId="2" borderId="0" xfId="24" applyNumberFormat="1" applyFont="1" applyFill="1" applyAlignment="1">
      <alignment horizontal="right"/>
    </xf>
    <xf numFmtId="0" fontId="12" fillId="0" borderId="0" xfId="24" applyFont="1" applyFill="1" applyBorder="1" applyAlignment="1" applyProtection="1">
      <alignment vertical="center"/>
    </xf>
    <xf numFmtId="9" fontId="45" fillId="2" borderId="0" xfId="24" applyNumberFormat="1" applyFont="1" applyFill="1"/>
    <xf numFmtId="0" fontId="49" fillId="0" borderId="0" xfId="24" applyFont="1" applyAlignment="1">
      <alignment vertical="center" wrapText="1"/>
    </xf>
    <xf numFmtId="3" fontId="12" fillId="2" borderId="0" xfId="25" applyNumberFormat="1" applyFont="1" applyFill="1" applyBorder="1" applyAlignment="1" applyProtection="1">
      <alignment horizontal="right"/>
      <protection locked="0"/>
    </xf>
    <xf numFmtId="0" fontId="12" fillId="0" borderId="0" xfId="24" applyFont="1" applyAlignment="1">
      <alignment vertical="center"/>
    </xf>
    <xf numFmtId="3" fontId="50" fillId="0" borderId="17" xfId="24" applyNumberFormat="1" applyFont="1" applyBorder="1" applyAlignment="1">
      <alignment horizontal="right" vertical="center"/>
    </xf>
    <xf numFmtId="3" fontId="50" fillId="0" borderId="0" xfId="24" applyNumberFormat="1" applyFont="1" applyBorder="1" applyAlignment="1">
      <alignment horizontal="right" vertical="center"/>
    </xf>
    <xf numFmtId="0" fontId="12" fillId="0" borderId="0" xfId="24" applyFont="1" applyAlignment="1">
      <alignment horizontal="right"/>
    </xf>
    <xf numFmtId="0" fontId="12" fillId="0" borderId="0" xfId="24" applyFont="1" applyAlignment="1">
      <alignment horizontal="right" vertical="top"/>
    </xf>
    <xf numFmtId="0" fontId="51" fillId="0" borderId="0" xfId="24" applyFont="1" applyAlignment="1">
      <alignment horizontal="left"/>
    </xf>
    <xf numFmtId="0" fontId="12" fillId="0" borderId="0" xfId="24" applyNumberFormat="1" applyFont="1" applyBorder="1" applyAlignment="1" applyProtection="1">
      <alignment horizontal="right" wrapText="1"/>
    </xf>
    <xf numFmtId="0" fontId="12" fillId="0" borderId="0" xfId="24" applyNumberFormat="1" applyFont="1" applyBorder="1" applyAlignment="1" applyProtection="1">
      <alignment horizontal="left" wrapText="1"/>
    </xf>
    <xf numFmtId="0" fontId="12" fillId="0" borderId="0" xfId="24" applyFont="1" applyFill="1" applyBorder="1" applyAlignment="1" applyProtection="1">
      <alignment vertical="top"/>
    </xf>
    <xf numFmtId="0" fontId="2" fillId="0" borderId="0" xfId="24"/>
    <xf numFmtId="0" fontId="52" fillId="0" borderId="0" xfId="24" applyFont="1" applyFill="1" applyBorder="1" applyAlignment="1"/>
    <xf numFmtId="0" fontId="53" fillId="0" borderId="0" xfId="24" applyFont="1"/>
    <xf numFmtId="0" fontId="45" fillId="0" borderId="0" xfId="24" applyFont="1" applyAlignment="1">
      <alignment horizontal="left" wrapText="1"/>
    </xf>
    <xf numFmtId="14" fontId="12" fillId="0" borderId="0" xfId="0" applyNumberFormat="1" applyFont="1" applyAlignment="1">
      <alignment horizontal="right"/>
    </xf>
    <xf numFmtId="3" fontId="17" fillId="0" borderId="0" xfId="0" applyNumberFormat="1" applyFont="1" applyBorder="1" applyAlignment="1"/>
    <xf numFmtId="0" fontId="1" fillId="0" borderId="0" xfId="26"/>
    <xf numFmtId="0" fontId="52" fillId="0" borderId="0" xfId="26" applyFont="1" applyBorder="1" applyAlignment="1"/>
    <xf numFmtId="0" fontId="1" fillId="0" borderId="0" xfId="26" applyAlignment="1">
      <alignment wrapText="1"/>
    </xf>
    <xf numFmtId="0" fontId="54" fillId="0" borderId="0" xfId="26" applyFont="1" applyBorder="1" applyAlignment="1"/>
    <xf numFmtId="0" fontId="55" fillId="0" borderId="0" xfId="26" applyFont="1" applyAlignment="1">
      <alignment vertical="center"/>
    </xf>
    <xf numFmtId="0" fontId="53" fillId="0" borderId="0" xfId="26" applyFont="1" applyAlignment="1">
      <alignment horizontal="center"/>
    </xf>
    <xf numFmtId="171" fontId="53" fillId="2" borderId="0" xfId="26" applyNumberFormat="1" applyFont="1" applyFill="1" applyAlignment="1">
      <alignment horizontal="right"/>
    </xf>
    <xf numFmtId="0" fontId="53" fillId="0" borderId="0" xfId="26" applyFont="1"/>
    <xf numFmtId="9" fontId="53" fillId="2" borderId="0" xfId="26" applyNumberFormat="1" applyFont="1" applyFill="1" applyAlignment="1">
      <alignment horizontal="right"/>
    </xf>
    <xf numFmtId="0" fontId="55" fillId="0" borderId="0" xfId="26" applyFont="1" applyAlignment="1">
      <alignment vertical="center" wrapText="1"/>
    </xf>
    <xf numFmtId="3" fontId="52" fillId="2" borderId="0" xfId="27" applyNumberFormat="1" applyFont="1" applyFill="1" applyBorder="1" applyAlignment="1" applyProtection="1">
      <alignment horizontal="right"/>
      <protection locked="0"/>
    </xf>
    <xf numFmtId="3" fontId="56" fillId="0" borderId="17" xfId="26" applyNumberFormat="1" applyFont="1" applyBorder="1" applyAlignment="1">
      <alignment horizontal="right" vertical="center"/>
    </xf>
    <xf numFmtId="3" fontId="56" fillId="0" borderId="0" xfId="26" applyNumberFormat="1" applyFont="1" applyBorder="1" applyAlignment="1">
      <alignment horizontal="right" vertical="center"/>
    </xf>
    <xf numFmtId="0" fontId="52" fillId="0" borderId="0" xfId="26" applyFont="1" applyAlignment="1">
      <alignment horizontal="right"/>
    </xf>
    <xf numFmtId="0" fontId="57" fillId="0" borderId="0" xfId="26" applyFont="1"/>
    <xf numFmtId="0" fontId="52" fillId="0" borderId="0" xfId="26" applyFont="1" applyAlignment="1">
      <alignment horizontal="right" vertical="top"/>
    </xf>
    <xf numFmtId="0" fontId="53" fillId="0" borderId="0" xfId="26" applyFont="1" applyAlignment="1">
      <alignment horizontal="right"/>
    </xf>
    <xf numFmtId="0" fontId="58" fillId="0" borderId="0" xfId="26" applyFont="1" applyAlignment="1">
      <alignment horizontal="left"/>
    </xf>
    <xf numFmtId="0" fontId="1" fillId="0" borderId="0" xfId="26" applyAlignment="1">
      <alignment horizontal="right"/>
    </xf>
    <xf numFmtId="0" fontId="52" fillId="0" borderId="0" xfId="26" applyNumberFormat="1" applyFont="1" applyBorder="1" applyAlignment="1" applyProtection="1">
      <alignment horizontal="right" wrapText="1"/>
    </xf>
    <xf numFmtId="0" fontId="52" fillId="0" borderId="0" xfId="26" applyFont="1" applyFill="1" applyBorder="1" applyAlignment="1" applyProtection="1">
      <alignment vertical="top"/>
    </xf>
    <xf numFmtId="0" fontId="52" fillId="0" borderId="0" xfId="26" applyFont="1" applyBorder="1" applyAlignment="1" applyProtection="1">
      <alignment horizontal="right"/>
    </xf>
    <xf numFmtId="0" fontId="52" fillId="0" borderId="0" xfId="26" applyFont="1" applyBorder="1" applyAlignment="1" applyProtection="1"/>
    <xf numFmtId="0" fontId="52" fillId="0" borderId="0" xfId="26" applyFont="1" applyBorder="1" applyAlignment="1" applyProtection="1">
      <alignment wrapText="1"/>
    </xf>
    <xf numFmtId="0" fontId="52" fillId="0" borderId="0" xfId="26" applyNumberFormat="1" applyFont="1" applyBorder="1" applyAlignment="1" applyProtection="1">
      <alignment wrapText="1"/>
    </xf>
    <xf numFmtId="3" fontId="53" fillId="2" borderId="0" xfId="26" applyNumberFormat="1" applyFont="1" applyFill="1" applyAlignment="1">
      <alignment horizontal="right"/>
    </xf>
    <xf numFmtId="0" fontId="12" fillId="0" borderId="0" xfId="0" applyFont="1" applyAlignment="1">
      <alignment horizontal="left" vertical="top" wrapText="1"/>
    </xf>
    <xf numFmtId="0" fontId="0" fillId="0" borderId="12" xfId="0" applyBorder="1" applyAlignment="1"/>
    <xf numFmtId="0" fontId="0" fillId="0" borderId="4" xfId="0" applyBorder="1" applyAlignment="1"/>
    <xf numFmtId="0" fontId="0" fillId="0" borderId="13" xfId="0" applyBorder="1" applyAlignment="1"/>
    <xf numFmtId="0" fontId="12" fillId="0" borderId="0" xfId="17" applyFont="1" applyFill="1" applyAlignment="1">
      <alignment vertical="top" wrapText="1"/>
    </xf>
    <xf numFmtId="0" fontId="12" fillId="0" borderId="0" xfId="17" applyFont="1" applyFill="1" applyAlignment="1">
      <alignment wrapText="1"/>
    </xf>
    <xf numFmtId="0" fontId="12" fillId="0" borderId="0" xfId="17" applyFont="1" applyAlignment="1">
      <alignment wrapText="1"/>
    </xf>
    <xf numFmtId="0" fontId="12" fillId="0" borderId="0" xfId="17" applyFont="1" applyAlignment="1">
      <alignment horizontal="left" wrapText="1"/>
    </xf>
    <xf numFmtId="0" fontId="12" fillId="0" borderId="0" xfId="17" applyFill="1" applyAlignment="1">
      <alignment wrapText="1"/>
    </xf>
    <xf numFmtId="0" fontId="12" fillId="0" borderId="0" xfId="17" applyFill="1" applyAlignment="1">
      <alignment vertical="top"/>
    </xf>
    <xf numFmtId="0" fontId="12" fillId="0" borderId="0" xfId="17" applyFont="1" applyAlignment="1">
      <alignment vertical="top" wrapText="1"/>
    </xf>
    <xf numFmtId="0" fontId="46" fillId="0" borderId="0" xfId="17" applyFont="1" applyFill="1" applyAlignment="1">
      <alignment vertical="top" wrapText="1"/>
    </xf>
    <xf numFmtId="0" fontId="12" fillId="0" borderId="0" xfId="17" applyFill="1" applyAlignment="1"/>
    <xf numFmtId="0" fontId="12" fillId="0" borderId="0" xfId="17" applyFill="1" applyAlignment="1">
      <alignment vertical="top" wrapText="1"/>
    </xf>
    <xf numFmtId="0" fontId="12" fillId="0" borderId="0" xfId="17" applyFont="1" applyFill="1" applyBorder="1" applyAlignment="1">
      <alignment vertical="top" wrapText="1"/>
    </xf>
    <xf numFmtId="0" fontId="6" fillId="0" borderId="0" xfId="17" applyFont="1" applyFill="1" applyBorder="1" applyAlignment="1">
      <alignment vertical="top" wrapText="1"/>
    </xf>
    <xf numFmtId="0" fontId="12" fillId="0" borderId="14" xfId="0" applyFont="1"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12" fillId="0" borderId="12" xfId="0" applyFont="1" applyBorder="1" applyAlignment="1">
      <alignment vertical="top" wrapText="1"/>
    </xf>
    <xf numFmtId="0" fontId="0" fillId="0" borderId="4" xfId="0" applyBorder="1" applyAlignment="1">
      <alignment vertical="top" wrapText="1"/>
    </xf>
    <xf numFmtId="0" fontId="0" fillId="0" borderId="13" xfId="0" applyBorder="1" applyAlignment="1">
      <alignment vertical="top" wrapText="1"/>
    </xf>
    <xf numFmtId="0" fontId="12" fillId="0" borderId="14" xfId="0" applyFont="1" applyBorder="1" applyAlignment="1">
      <alignment wrapText="1"/>
    </xf>
    <xf numFmtId="0" fontId="46" fillId="0" borderId="0" xfId="0" applyFont="1" applyAlignment="1">
      <alignment wrapText="1"/>
    </xf>
    <xf numFmtId="0" fontId="46" fillId="0" borderId="15" xfId="0" applyFont="1" applyBorder="1" applyAlignment="1">
      <alignment wrapText="1"/>
    </xf>
    <xf numFmtId="0" fontId="12" fillId="0" borderId="14" xfId="0" applyFont="1" applyBorder="1" applyAlignment="1"/>
    <xf numFmtId="0" fontId="0" fillId="0" borderId="0" xfId="0" applyAlignment="1"/>
    <xf numFmtId="0" fontId="0" fillId="0" borderId="15" xfId="0" applyBorder="1" applyAlignment="1"/>
    <xf numFmtId="0" fontId="12" fillId="0" borderId="12" xfId="0" applyFont="1" applyBorder="1" applyAlignment="1"/>
    <xf numFmtId="0" fontId="0" fillId="0" borderId="14" xfId="0" applyBorder="1" applyAlignment="1"/>
    <xf numFmtId="0" fontId="12" fillId="0" borderId="14" xfId="0" applyFont="1" applyBorder="1" applyAlignment="1">
      <alignment horizontal="justify" vertical="top" wrapText="1"/>
    </xf>
    <xf numFmtId="0" fontId="12" fillId="0" borderId="0" xfId="0" applyFont="1" applyAlignment="1">
      <alignment horizontal="justify" vertical="top"/>
    </xf>
    <xf numFmtId="0" fontId="12" fillId="0" borderId="15" xfId="0" applyFont="1" applyBorder="1" applyAlignment="1">
      <alignment horizontal="justify" vertical="top"/>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wrapText="1"/>
    </xf>
    <xf numFmtId="0" fontId="12" fillId="0" borderId="0" xfId="24" applyFont="1" applyBorder="1" applyAlignment="1">
      <alignment horizontal="left" vertical="center" wrapText="1"/>
    </xf>
    <xf numFmtId="0" fontId="12" fillId="0" borderId="0" xfId="26" applyNumberFormat="1" applyFont="1" applyFill="1" applyBorder="1" applyAlignment="1" applyProtection="1">
      <alignment horizontal="left" vertical="top" wrapText="1"/>
    </xf>
    <xf numFmtId="0" fontId="12" fillId="0" borderId="0" xfId="0" applyFont="1" applyAlignment="1">
      <alignment vertical="top" wrapText="1"/>
    </xf>
    <xf numFmtId="0" fontId="0" fillId="0" borderId="0" xfId="0">
      <alignment vertical="top"/>
    </xf>
  </cellXfs>
  <cellStyles count="28">
    <cellStyle name="Comma 2" xfId="18" xr:uid="{00000000-0005-0000-0000-000000000000}"/>
    <cellStyle name="Comma_JAARBOEK" xfId="1" xr:uid="{00000000-0005-0000-0000-000001000000}"/>
    <cellStyle name="Datum" xfId="2" xr:uid="{00000000-0005-0000-0000-000002000000}"/>
    <cellStyle name="Euro" xfId="3" xr:uid="{00000000-0005-0000-0000-000003000000}"/>
    <cellStyle name="Hyperlink 2" xfId="21" xr:uid="{00000000-0005-0000-0000-000005000000}"/>
    <cellStyle name="Komma" xfId="4" builtinId="3"/>
    <cellStyle name="Komma 2" xfId="14" xr:uid="{00000000-0005-0000-0000-000007000000}"/>
    <cellStyle name="Komma 2 2" xfId="23" xr:uid="{197B5064-C912-45F6-8889-EF2891DD88FA}"/>
    <cellStyle name="Komma 3" xfId="15" xr:uid="{00000000-0005-0000-0000-000008000000}"/>
    <cellStyle name="Komma 4" xfId="20" xr:uid="{00000000-0005-0000-0000-000009000000}"/>
    <cellStyle name="Komma 5" xfId="25" xr:uid="{A5DFF378-5AB6-425E-9929-4BB7CBCC13B4}"/>
    <cellStyle name="Komma 6" xfId="27" xr:uid="{A59C606A-1C65-4447-A2BD-F55188ED7180}"/>
    <cellStyle name="Komma0" xfId="5" xr:uid="{00000000-0005-0000-0000-00000A000000}"/>
    <cellStyle name="Koptekst 1" xfId="6" xr:uid="{00000000-0005-0000-0000-00000B000000}"/>
    <cellStyle name="Koptekst 2" xfId="7" xr:uid="{00000000-0005-0000-0000-00000C000000}"/>
    <cellStyle name="Normal 2" xfId="22" xr:uid="{00000000-0005-0000-0000-00000D000000}"/>
    <cellStyle name="Normal_hfst 5 9 dec 03" xfId="8" xr:uid="{00000000-0005-0000-0000-00000E000000}"/>
    <cellStyle name="Normal_Specificaties" xfId="9" xr:uid="{00000000-0005-0000-0000-00000F000000}"/>
    <cellStyle name="Procent" xfId="10" builtinId="5"/>
    <cellStyle name="Procent 2" xfId="16" xr:uid="{00000000-0005-0000-0000-000011000000}"/>
    <cellStyle name="Standaard" xfId="0" builtinId="0"/>
    <cellStyle name="Standaard 2" xfId="17" xr:uid="{00000000-0005-0000-0000-000013000000}"/>
    <cellStyle name="Standaard 3" xfId="19" xr:uid="{00000000-0005-0000-0000-000014000000}"/>
    <cellStyle name="Standaard 4" xfId="24" xr:uid="{FB2770E9-CD4E-4450-99C9-C74C1E53448C}"/>
    <cellStyle name="Standaard 5" xfId="26" xr:uid="{B866D783-B468-4100-B2F7-1210E62F685E}"/>
    <cellStyle name="Totaal" xfId="11" builtinId="25" customBuiltin="1"/>
    <cellStyle name="Valuta0" xfId="12" xr:uid="{00000000-0005-0000-0000-000016000000}"/>
    <cellStyle name="Vast" xfId="13" xr:uid="{00000000-0005-0000-0000-000017000000}"/>
  </cellStyles>
  <dxfs count="49">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jaarverslagenzorg.nl/MV_2004/Invoermodule_MV_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Nacalculaties_Ber"/>
      <sheetName val="Hulp_GrijzeCellen"/>
      <sheetName val="Hoofdmenu"/>
      <sheetName val="Keuzemenu"/>
      <sheetName val="Nacalculaties"/>
      <sheetName val="Algemene informatie"/>
      <sheetName val="VVT"/>
      <sheetName val="JGZ en Kraamzorg"/>
      <sheetName val="GHZ"/>
      <sheetName val="Personeel V&amp;V"/>
      <sheetName val="Personeel thuiszorg"/>
      <sheetName val="Personeel VVT"/>
      <sheetName val="Personeel GHZ"/>
      <sheetName val="Bezoldiging bestuurder"/>
      <sheetName val="Bezoldiging toezichthouders"/>
      <sheetName val="4.1 Balans"/>
      <sheetName val="4.2 Resultatenrekening"/>
      <sheetName val="4.3 Resultatenrekening per segm"/>
      <sheetName val="4.4 Kasstroom overzicht"/>
      <sheetName val="4.5 Enkelvoudig Balans"/>
      <sheetName val="4.6 Enkelvoudige resultatenrek."/>
      <sheetName val="B1 Toelichting op de balans"/>
      <sheetName val="B2 Toelichting resultatenrek."/>
      <sheetName val="B3 Toelichting enkelv. balans"/>
      <sheetName val="B4 Toelichting enkelv. result."/>
      <sheetName val="B5 Verloopoverzicht IMA"/>
      <sheetName val="B6 Verloopoverzicht MVA"/>
      <sheetName val="B7 B8 Specificatie projecten"/>
      <sheetName val="B9 Overzicht langl. leningen"/>
      <sheetName val="B10 Rekenstaten"/>
      <sheetName val="Eigen bijlage 1"/>
      <sheetName val="Eigen bijlage 2"/>
      <sheetName val="Eigen bijlage 3"/>
    </sheetNames>
    <sheetDataSet>
      <sheetData sheetId="0">
        <row r="65">
          <cell r="A65" t="str">
            <v>Hypothecair</v>
          </cell>
        </row>
        <row r="66">
          <cell r="A66" t="str">
            <v>Onderhands</v>
          </cell>
        </row>
        <row r="67">
          <cell r="A67" t="str">
            <v>Obligatielening</v>
          </cell>
        </row>
        <row r="68">
          <cell r="A68" t="str">
            <v>Overig</v>
          </cell>
        </row>
        <row r="72">
          <cell r="A72" t="str">
            <v>Geen zekerheid gesteld</v>
          </cell>
        </row>
        <row r="73">
          <cell r="A73" t="str">
            <v>Waarborgfonds</v>
          </cell>
        </row>
        <row r="74">
          <cell r="A74" t="str">
            <v>Rijksgarantie</v>
          </cell>
        </row>
        <row r="75">
          <cell r="A75" t="str">
            <v>Gemeentegarantie</v>
          </cell>
        </row>
        <row r="76">
          <cell r="A76" t="str">
            <v>Positieve hypotheekclausule</v>
          </cell>
        </row>
        <row r="77">
          <cell r="A77" t="str">
            <v>Negatieve hypotheekclausule</v>
          </cell>
        </row>
        <row r="78">
          <cell r="A78" t="str">
            <v>Overige</v>
          </cell>
        </row>
        <row r="82">
          <cell r="A82" t="str">
            <v>Lineair</v>
          </cell>
        </row>
        <row r="83">
          <cell r="A83" t="str">
            <v>Annuïteiten</v>
          </cell>
        </row>
        <row r="84">
          <cell r="A84" t="str">
            <v>Overig</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25"/>
  <sheetViews>
    <sheetView tabSelected="1" view="pageBreakPreview" zoomScale="85" zoomScaleNormal="80" zoomScaleSheetLayoutView="85" workbookViewId="0">
      <selection activeCell="A15" sqref="A15"/>
    </sheetView>
  </sheetViews>
  <sheetFormatPr defaultRowHeight="12.75" x14ac:dyDescent="0.2"/>
  <cols>
    <col min="1" max="1" width="88.140625" customWidth="1"/>
  </cols>
  <sheetData>
    <row r="3" spans="1:1" ht="37.5" x14ac:dyDescent="0.2">
      <c r="A3" s="60" t="s">
        <v>420</v>
      </c>
    </row>
    <row r="4" spans="1:1" ht="24.75" customHeight="1" x14ac:dyDescent="0.5">
      <c r="A4" s="61"/>
    </row>
    <row r="5" spans="1:1" ht="37.5" x14ac:dyDescent="0.2">
      <c r="A5" s="60" t="s">
        <v>433</v>
      </c>
    </row>
    <row r="8" spans="1:1" ht="23.25" x14ac:dyDescent="0.2">
      <c r="A8" s="80"/>
    </row>
    <row r="9" spans="1:1" ht="20.25" x14ac:dyDescent="0.2">
      <c r="A9" s="141"/>
    </row>
    <row r="10" spans="1:1" ht="20.25" x14ac:dyDescent="0.2">
      <c r="A10" s="141"/>
    </row>
    <row r="11" spans="1:1" ht="20.25" x14ac:dyDescent="0.2">
      <c r="A11" s="141"/>
    </row>
    <row r="12" spans="1:1" ht="20.25" x14ac:dyDescent="0.2">
      <c r="A12" s="171"/>
    </row>
    <row r="13" spans="1:1" x14ac:dyDescent="0.2">
      <c r="A13" s="170"/>
    </row>
    <row r="14" spans="1:1" ht="15.75" x14ac:dyDescent="0.2">
      <c r="A14" s="136"/>
    </row>
    <row r="15" spans="1:1" ht="67.900000000000006" customHeight="1" x14ac:dyDescent="0.2">
      <c r="A15" s="164"/>
    </row>
    <row r="16" spans="1:1" ht="59.25" customHeight="1" x14ac:dyDescent="0.2">
      <c r="A16" s="169"/>
    </row>
    <row r="17" spans="1:1" ht="159.4" customHeight="1" x14ac:dyDescent="0.2">
      <c r="A17" s="166"/>
    </row>
    <row r="18" spans="1:1" x14ac:dyDescent="0.2">
      <c r="A18" s="166"/>
    </row>
    <row r="19" spans="1:1" ht="15.75" x14ac:dyDescent="0.25">
      <c r="A19" s="167"/>
    </row>
    <row r="20" spans="1:1" ht="15.75" x14ac:dyDescent="0.25">
      <c r="A20" s="162"/>
    </row>
    <row r="21" spans="1:1" ht="15.75" x14ac:dyDescent="0.25">
      <c r="A21" s="167"/>
    </row>
    <row r="22" spans="1:1" ht="15" x14ac:dyDescent="0.2">
      <c r="A22" s="137"/>
    </row>
    <row r="23" spans="1:1" ht="15.75" x14ac:dyDescent="0.25">
      <c r="A23" s="168"/>
    </row>
    <row r="24" spans="1:1" ht="15.75" x14ac:dyDescent="0.25">
      <c r="A24" s="163"/>
    </row>
    <row r="25" spans="1:1" ht="15.75" x14ac:dyDescent="0.25">
      <c r="A25" s="163"/>
    </row>
  </sheetData>
  <phoneticPr fontId="0" type="noConversion"/>
  <pageMargins left="0.75" right="0.75" top="1" bottom="1" header="0.5" footer="0.5"/>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39997558519241921"/>
  </sheetPr>
  <dimension ref="B1:L150"/>
  <sheetViews>
    <sheetView view="pageBreakPreview" zoomScale="80" zoomScaleNormal="80" workbookViewId="0">
      <selection activeCell="F62" sqref="F62"/>
    </sheetView>
  </sheetViews>
  <sheetFormatPr defaultRowHeight="12.75" x14ac:dyDescent="0.2"/>
  <cols>
    <col min="1" max="1" width="3.85546875" customWidth="1"/>
    <col min="2" max="2" width="29.85546875" customWidth="1"/>
    <col min="3" max="3" width="5.7109375" customWidth="1"/>
    <col min="4" max="4" width="16" customWidth="1"/>
    <col min="5" max="5" width="5" customWidth="1"/>
    <col min="6" max="6" width="13.42578125" customWidth="1"/>
    <col min="7" max="7" width="3" customWidth="1"/>
    <col min="8" max="8" width="13.85546875" customWidth="1"/>
    <col min="9" max="9" width="7.5703125" customWidth="1"/>
    <col min="10" max="10" width="13" customWidth="1"/>
    <col min="11" max="11" width="5.5703125" customWidth="1"/>
    <col min="12" max="12" width="11.7109375" customWidth="1"/>
  </cols>
  <sheetData>
    <row r="1" spans="2:9" x14ac:dyDescent="0.2">
      <c r="B1" s="1" t="str">
        <f>inhoud!B1</f>
        <v>Stichting Klas op Wielen</v>
      </c>
    </row>
    <row r="2" spans="2:9" x14ac:dyDescent="0.2">
      <c r="B2" s="6"/>
      <c r="C2" s="4"/>
      <c r="D2" s="4"/>
      <c r="E2" s="4"/>
      <c r="F2" s="4"/>
      <c r="G2" s="4"/>
      <c r="H2" s="4"/>
    </row>
    <row r="3" spans="2:9" x14ac:dyDescent="0.2">
      <c r="B3" s="3"/>
    </row>
    <row r="5" spans="2:9" x14ac:dyDescent="0.2">
      <c r="B5" s="1" t="s">
        <v>321</v>
      </c>
    </row>
    <row r="6" spans="2:9" x14ac:dyDescent="0.2">
      <c r="B6" s="1"/>
    </row>
    <row r="8" spans="2:9" x14ac:dyDescent="0.2">
      <c r="B8" s="1" t="s">
        <v>432</v>
      </c>
    </row>
    <row r="10" spans="2:9" x14ac:dyDescent="0.2">
      <c r="B10" s="1" t="s">
        <v>515</v>
      </c>
    </row>
    <row r="11" spans="2:9" x14ac:dyDescent="0.2">
      <c r="E11" s="15"/>
      <c r="F11" s="54">
        <v>2018</v>
      </c>
      <c r="G11" s="53"/>
      <c r="H11" s="54">
        <v>2017</v>
      </c>
    </row>
    <row r="12" spans="2:9" x14ac:dyDescent="0.2">
      <c r="F12" s="53" t="s">
        <v>211</v>
      </c>
      <c r="G12" s="53"/>
      <c r="H12" s="53" t="s">
        <v>211</v>
      </c>
      <c r="I12" s="15"/>
    </row>
    <row r="14" spans="2:9" x14ac:dyDescent="0.2">
      <c r="B14" s="1" t="s">
        <v>59</v>
      </c>
      <c r="F14" s="11"/>
      <c r="G14" s="11"/>
      <c r="H14" s="11"/>
    </row>
    <row r="15" spans="2:9" x14ac:dyDescent="0.2">
      <c r="F15" s="11"/>
      <c r="G15" s="11"/>
      <c r="H15" s="11"/>
    </row>
    <row r="16" spans="2:9" x14ac:dyDescent="0.2">
      <c r="B16" s="28" t="s">
        <v>406</v>
      </c>
      <c r="F16" s="76">
        <f>'5.1.19 toel. enkelv. res.rek.'!K23</f>
        <v>1234740</v>
      </c>
      <c r="G16" s="11"/>
      <c r="H16" s="76">
        <f>'5.1.19 toel. enkelv. res.rek.'!M23</f>
        <v>1181999</v>
      </c>
    </row>
    <row r="17" spans="2:12" x14ac:dyDescent="0.2">
      <c r="F17" s="11"/>
      <c r="G17" s="11"/>
      <c r="H17" s="11"/>
    </row>
    <row r="18" spans="2:12" x14ac:dyDescent="0.2">
      <c r="B18" t="s">
        <v>77</v>
      </c>
      <c r="F18" s="76">
        <f>'5.1.19 toel. enkelv. res.rek.'!K43</f>
        <v>3861</v>
      </c>
      <c r="G18" s="11"/>
      <c r="H18" s="76">
        <f>'5.1.19 toel. enkelv. res.rek.'!M43</f>
        <v>16575</v>
      </c>
    </row>
    <row r="19" spans="2:12" x14ac:dyDescent="0.2">
      <c r="F19" s="11"/>
      <c r="G19" s="11"/>
      <c r="H19" s="11"/>
    </row>
    <row r="20" spans="2:12" x14ac:dyDescent="0.2">
      <c r="B20" t="s">
        <v>61</v>
      </c>
      <c r="F20" s="76">
        <f>'5.1.19 toel. enkelv. res.rek.'!K58</f>
        <v>30384</v>
      </c>
      <c r="G20" s="11"/>
      <c r="H20" s="76">
        <f>'5.1.19 toel. enkelv. res.rek.'!M58</f>
        <v>7620</v>
      </c>
      <c r="J20" s="11"/>
      <c r="K20" s="85"/>
      <c r="L20" s="11"/>
    </row>
    <row r="21" spans="2:12" x14ac:dyDescent="0.2">
      <c r="F21" s="12"/>
      <c r="G21" s="11"/>
      <c r="H21" s="12"/>
      <c r="J21" s="11"/>
      <c r="K21" s="85"/>
      <c r="L21" s="11"/>
    </row>
    <row r="22" spans="2:12" ht="19.5" customHeight="1" x14ac:dyDescent="0.2">
      <c r="B22" s="15" t="s">
        <v>58</v>
      </c>
      <c r="F22" s="11">
        <f>SUM(F16:F21)</f>
        <v>1268985</v>
      </c>
      <c r="G22" s="11"/>
      <c r="H22" s="11">
        <f>SUM(H16:H21)</f>
        <v>1206194</v>
      </c>
    </row>
    <row r="23" spans="2:12" x14ac:dyDescent="0.2">
      <c r="F23" s="11"/>
      <c r="G23" s="11"/>
      <c r="H23" s="11"/>
      <c r="J23" s="85"/>
      <c r="K23" s="19"/>
      <c r="L23" s="85"/>
    </row>
    <row r="24" spans="2:12" x14ac:dyDescent="0.2">
      <c r="F24" s="11"/>
      <c r="G24" s="11"/>
      <c r="H24" s="11"/>
      <c r="J24" s="85"/>
      <c r="K24" s="85"/>
      <c r="L24" s="85"/>
    </row>
    <row r="25" spans="2:12" x14ac:dyDescent="0.2">
      <c r="F25" s="11"/>
      <c r="G25" s="11"/>
      <c r="H25" s="11"/>
    </row>
    <row r="26" spans="2:12" x14ac:dyDescent="0.2">
      <c r="B26" s="1" t="s">
        <v>60</v>
      </c>
      <c r="F26" s="11"/>
      <c r="G26" s="11"/>
      <c r="H26" s="11"/>
    </row>
    <row r="27" spans="2:12" x14ac:dyDescent="0.2">
      <c r="F27" s="11"/>
      <c r="G27" s="11"/>
      <c r="H27" s="11"/>
    </row>
    <row r="28" spans="2:12" x14ac:dyDescent="0.2">
      <c r="B28" t="s">
        <v>7</v>
      </c>
      <c r="F28" s="76">
        <f>'5.1.19 toel. enkelv. res.rek.'!K104</f>
        <v>906729</v>
      </c>
      <c r="G28" s="11"/>
      <c r="H28" s="76">
        <f>'5.1.19 toel. enkelv. res.rek.'!M104</f>
        <v>797579</v>
      </c>
      <c r="J28" s="11"/>
      <c r="K28" s="85"/>
    </row>
    <row r="29" spans="2:12" x14ac:dyDescent="0.2">
      <c r="F29" s="11"/>
      <c r="G29" s="11"/>
      <c r="H29" s="11"/>
    </row>
    <row r="30" spans="2:12" x14ac:dyDescent="0.2">
      <c r="B30" t="s">
        <v>102</v>
      </c>
      <c r="F30" s="76">
        <f>'5.1.11 enkelv. res.rek.'!F27</f>
        <v>65215</v>
      </c>
      <c r="G30" s="11"/>
      <c r="H30" s="76">
        <f>'5.1.19 toel. enkelv. res.rek.'!M124</f>
        <v>56464</v>
      </c>
      <c r="J30" s="11"/>
      <c r="K30" s="85"/>
    </row>
    <row r="31" spans="2:12" x14ac:dyDescent="0.2">
      <c r="F31" s="11"/>
      <c r="G31" s="11"/>
      <c r="H31" s="11"/>
      <c r="J31" s="11"/>
      <c r="K31" s="85"/>
    </row>
    <row r="32" spans="2:12" x14ac:dyDescent="0.2">
      <c r="B32" t="s">
        <v>175</v>
      </c>
      <c r="F32" s="76">
        <v>0</v>
      </c>
      <c r="G32" s="11"/>
      <c r="H32" s="76">
        <v>0</v>
      </c>
      <c r="J32" s="11"/>
      <c r="K32" s="85"/>
    </row>
    <row r="33" spans="2:11" x14ac:dyDescent="0.2">
      <c r="F33" s="11"/>
      <c r="G33" s="11"/>
      <c r="H33" s="11"/>
      <c r="J33" s="11"/>
      <c r="K33" s="85"/>
    </row>
    <row r="34" spans="2:11" x14ac:dyDescent="0.2">
      <c r="B34" s="28" t="s">
        <v>314</v>
      </c>
      <c r="F34" s="76">
        <v>0</v>
      </c>
      <c r="G34" s="11"/>
      <c r="H34" s="76">
        <v>0</v>
      </c>
      <c r="J34" s="11"/>
      <c r="K34" s="85"/>
    </row>
    <row r="35" spans="2:11" x14ac:dyDescent="0.2">
      <c r="F35" s="11"/>
      <c r="G35" s="11"/>
      <c r="H35" s="11"/>
      <c r="J35" s="11"/>
      <c r="K35" s="85"/>
    </row>
    <row r="36" spans="2:11" x14ac:dyDescent="0.2">
      <c r="B36" t="s">
        <v>62</v>
      </c>
      <c r="F36" s="76">
        <f>'5.1.19 toel. enkelv. res.rek.'!K152</f>
        <v>386056</v>
      </c>
      <c r="G36" s="11"/>
      <c r="H36" s="76">
        <f>'5.1.19 toel. enkelv. res.rek.'!M152</f>
        <v>367724</v>
      </c>
    </row>
    <row r="37" spans="2:11" x14ac:dyDescent="0.2">
      <c r="F37" s="12"/>
      <c r="G37" s="11"/>
      <c r="H37" s="12"/>
      <c r="J37" s="11"/>
      <c r="K37" s="85"/>
    </row>
    <row r="38" spans="2:11" x14ac:dyDescent="0.2">
      <c r="B38" s="15" t="s">
        <v>63</v>
      </c>
      <c r="F38" s="11">
        <f>SUM(F28:F37)</f>
        <v>1358000</v>
      </c>
      <c r="G38" s="11"/>
      <c r="H38" s="11">
        <f>SUM(H28:H37)</f>
        <v>1221767</v>
      </c>
    </row>
    <row r="39" spans="2:11" x14ac:dyDescent="0.2">
      <c r="B39" s="15"/>
      <c r="F39" s="11"/>
      <c r="G39" s="11"/>
      <c r="H39" s="11"/>
    </row>
    <row r="40" spans="2:11" x14ac:dyDescent="0.2">
      <c r="B40" s="15"/>
      <c r="F40" s="11"/>
      <c r="G40" s="11"/>
      <c r="H40" s="11"/>
    </row>
    <row r="41" spans="2:11" x14ac:dyDescent="0.2">
      <c r="F41" s="11"/>
      <c r="G41" s="11"/>
      <c r="H41" s="11"/>
      <c r="J41" s="11"/>
      <c r="K41" s="85"/>
    </row>
    <row r="42" spans="2:11" x14ac:dyDescent="0.2">
      <c r="B42" s="15" t="s">
        <v>101</v>
      </c>
      <c r="F42" s="11">
        <f>F22-F38</f>
        <v>-89015</v>
      </c>
      <c r="G42" s="11"/>
      <c r="H42" s="11">
        <f>H22-H38</f>
        <v>-15573</v>
      </c>
    </row>
    <row r="43" spans="2:11" x14ac:dyDescent="0.2">
      <c r="F43" s="11"/>
      <c r="G43" s="11"/>
      <c r="H43" s="11"/>
      <c r="J43" s="11"/>
      <c r="K43" s="85"/>
    </row>
    <row r="44" spans="2:11" x14ac:dyDescent="0.2">
      <c r="B44" t="s">
        <v>38</v>
      </c>
      <c r="F44" s="76">
        <f>'5.1.19 toel. enkelv. res.rek.'!K189</f>
        <v>7</v>
      </c>
      <c r="G44" s="11"/>
      <c r="H44" s="76">
        <f>'5.1.19 toel. enkelv. res.rek.'!M189</f>
        <v>-577</v>
      </c>
    </row>
    <row r="45" spans="2:11" s="190" customFormat="1" x14ac:dyDescent="0.2">
      <c r="B45" s="190" t="s">
        <v>551</v>
      </c>
      <c r="F45" s="76">
        <v>2924</v>
      </c>
      <c r="G45" s="11"/>
      <c r="H45" s="76">
        <v>0</v>
      </c>
    </row>
    <row r="46" spans="2:11" x14ac:dyDescent="0.2">
      <c r="F46" s="27"/>
      <c r="H46" s="27"/>
      <c r="J46" s="11"/>
      <c r="K46" s="85"/>
    </row>
    <row r="47" spans="2:11" ht="13.5" thickBot="1" x14ac:dyDescent="0.25">
      <c r="B47" s="1" t="s">
        <v>8</v>
      </c>
      <c r="F47" s="125">
        <f>F42+F44+F45</f>
        <v>-86084</v>
      </c>
      <c r="G47" s="11"/>
      <c r="H47" s="125">
        <f>H42+H44</f>
        <v>-16150</v>
      </c>
    </row>
    <row r="48" spans="2:11" ht="13.5" thickTop="1" x14ac:dyDescent="0.2">
      <c r="F48" s="11"/>
      <c r="G48" s="11"/>
      <c r="H48" s="11"/>
    </row>
    <row r="49" spans="2:10" x14ac:dyDescent="0.2">
      <c r="F49" s="11"/>
      <c r="G49" s="11"/>
      <c r="H49" s="11"/>
    </row>
    <row r="50" spans="2:10" x14ac:dyDescent="0.2">
      <c r="F50" s="11"/>
      <c r="G50" s="11"/>
      <c r="H50" s="11"/>
    </row>
    <row r="51" spans="2:10" x14ac:dyDescent="0.2">
      <c r="B51" s="15" t="s">
        <v>168</v>
      </c>
      <c r="F51" s="11"/>
      <c r="G51" s="11"/>
      <c r="H51" s="11"/>
    </row>
    <row r="53" spans="2:10" ht="12.75" customHeight="1" x14ac:dyDescent="0.2">
      <c r="B53" s="17" t="s">
        <v>216</v>
      </c>
      <c r="F53" s="54">
        <f>F11</f>
        <v>2018</v>
      </c>
      <c r="G53" s="53"/>
      <c r="H53" s="54">
        <f>H11</f>
        <v>2017</v>
      </c>
      <c r="I53" s="15"/>
    </row>
    <row r="54" spans="2:10" ht="12.75" customHeight="1" x14ac:dyDescent="0.2">
      <c r="F54" s="53" t="s">
        <v>211</v>
      </c>
      <c r="G54" s="53"/>
      <c r="H54" s="53" t="s">
        <v>211</v>
      </c>
    </row>
    <row r="55" spans="2:10" ht="12.75" customHeight="1" x14ac:dyDescent="0.2"/>
    <row r="56" spans="2:10" ht="12.75" customHeight="1" x14ac:dyDescent="0.2">
      <c r="B56" t="s">
        <v>167</v>
      </c>
      <c r="F56" s="11"/>
    </row>
    <row r="57" spans="2:10" ht="12.75" customHeight="1" x14ac:dyDescent="0.2">
      <c r="B57" t="s">
        <v>64</v>
      </c>
      <c r="F57" s="76" t="s">
        <v>44</v>
      </c>
      <c r="H57" s="76">
        <v>0</v>
      </c>
    </row>
    <row r="58" spans="2:10" ht="12.75" customHeight="1" x14ac:dyDescent="0.2">
      <c r="B58" s="11" t="s">
        <v>64</v>
      </c>
      <c r="F58" s="76">
        <f>'5.1.11 enkelv. res.rek.'!F54</f>
        <v>-16808</v>
      </c>
      <c r="H58" s="76">
        <v>-10995</v>
      </c>
    </row>
    <row r="59" spans="2:10" ht="12.75" customHeight="1" x14ac:dyDescent="0.2">
      <c r="B59" s="11" t="s">
        <v>64</v>
      </c>
      <c r="F59" s="76" t="s">
        <v>44</v>
      </c>
      <c r="H59" s="76">
        <v>0</v>
      </c>
    </row>
    <row r="60" spans="2:10" ht="12.75" customHeight="1" x14ac:dyDescent="0.2">
      <c r="B60" t="s">
        <v>340</v>
      </c>
      <c r="F60" s="76" t="s">
        <v>44</v>
      </c>
      <c r="H60" s="76">
        <v>0</v>
      </c>
    </row>
    <row r="61" spans="2:10" ht="12.75" customHeight="1" x14ac:dyDescent="0.2">
      <c r="B61" t="s">
        <v>341</v>
      </c>
      <c r="F61" s="76">
        <f>'5.1.11 enkelv. res.rek.'!F57</f>
        <v>-69276</v>
      </c>
      <c r="H61" s="76">
        <v>-5155</v>
      </c>
    </row>
    <row r="62" spans="2:10" ht="12.75" customHeight="1" x14ac:dyDescent="0.2">
      <c r="J62" s="11"/>
    </row>
    <row r="63" spans="2:10" ht="12.75" customHeight="1" thickBot="1" x14ac:dyDescent="0.25">
      <c r="F63" s="25">
        <f>SUM(F56:F62)</f>
        <v>-86084</v>
      </c>
      <c r="H63" s="25">
        <f>SUM(H56:H62)</f>
        <v>-16150</v>
      </c>
    </row>
    <row r="64" spans="2:10" ht="12.75" customHeight="1" thickTop="1" x14ac:dyDescent="0.2">
      <c r="F64" s="11"/>
      <c r="H64" s="11"/>
    </row>
    <row r="65" spans="2:8" ht="12.75" customHeight="1" x14ac:dyDescent="0.2">
      <c r="F65" s="11"/>
      <c r="H65" s="11"/>
    </row>
    <row r="66" spans="2:8" ht="12.75" customHeight="1" x14ac:dyDescent="0.2">
      <c r="F66" s="11"/>
      <c r="H66" s="11"/>
    </row>
    <row r="67" spans="2:8" ht="12.75" customHeight="1" x14ac:dyDescent="0.2">
      <c r="F67" s="11"/>
      <c r="H67" s="11"/>
    </row>
    <row r="68" spans="2:8" ht="12.75" customHeight="1" x14ac:dyDescent="0.2">
      <c r="F68" s="11"/>
      <c r="H68" s="11"/>
    </row>
    <row r="69" spans="2:8" ht="12.75" customHeight="1" x14ac:dyDescent="0.2">
      <c r="F69" s="11"/>
      <c r="H69" s="11"/>
    </row>
    <row r="70" spans="2:8" ht="12.75" customHeight="1" x14ac:dyDescent="0.2">
      <c r="F70" s="11"/>
      <c r="H70" s="11"/>
    </row>
    <row r="71" spans="2:8" ht="12.75" customHeight="1" x14ac:dyDescent="0.2">
      <c r="F71" s="11"/>
      <c r="H71" s="11"/>
    </row>
    <row r="72" spans="2:8" ht="12.75" customHeight="1" x14ac:dyDescent="0.2">
      <c r="F72" s="11"/>
      <c r="H72" s="11"/>
    </row>
    <row r="73" spans="2:8" ht="12.75" customHeight="1" x14ac:dyDescent="0.2">
      <c r="F73" s="11"/>
      <c r="H73" s="11"/>
    </row>
    <row r="74" spans="2:8" ht="12.75" customHeight="1" x14ac:dyDescent="0.2">
      <c r="F74" s="11"/>
      <c r="H74" s="11"/>
    </row>
    <row r="75" spans="2:8" x14ac:dyDescent="0.2">
      <c r="D75" s="8" t="s">
        <v>226</v>
      </c>
      <c r="E75" s="89">
        <v>16</v>
      </c>
    </row>
    <row r="76" spans="2:8" x14ac:dyDescent="0.2">
      <c r="B76" s="1" t="str">
        <f>B1</f>
        <v>Stichting Klas op Wielen</v>
      </c>
    </row>
    <row r="77" spans="2:8" x14ac:dyDescent="0.2">
      <c r="B77" s="6"/>
      <c r="C77" s="4"/>
      <c r="D77" s="4"/>
      <c r="E77" s="4"/>
      <c r="F77" s="4"/>
      <c r="G77" s="4"/>
      <c r="H77" s="4"/>
    </row>
    <row r="78" spans="2:8" x14ac:dyDescent="0.2">
      <c r="F78" s="11"/>
      <c r="H78" s="11"/>
    </row>
    <row r="79" spans="2:8" x14ac:dyDescent="0.2">
      <c r="B79" s="15"/>
      <c r="F79" s="11"/>
      <c r="H79" s="11"/>
    </row>
    <row r="80" spans="2:8" x14ac:dyDescent="0.2">
      <c r="F80" s="11"/>
      <c r="H80" s="11"/>
    </row>
    <row r="81" spans="2:8" x14ac:dyDescent="0.2">
      <c r="B81" s="1" t="s">
        <v>322</v>
      </c>
    </row>
    <row r="84" spans="2:8" x14ac:dyDescent="0.2">
      <c r="F84" s="54">
        <f>F11</f>
        <v>2018</v>
      </c>
      <c r="G84" s="53"/>
      <c r="H84" s="54">
        <f>H11</f>
        <v>2017</v>
      </c>
    </row>
    <row r="85" spans="2:8" x14ac:dyDescent="0.2">
      <c r="F85" s="53" t="s">
        <v>211</v>
      </c>
      <c r="G85" s="53"/>
      <c r="H85" s="53" t="s">
        <v>211</v>
      </c>
    </row>
    <row r="87" spans="2:8" x14ac:dyDescent="0.2">
      <c r="B87" s="1" t="s">
        <v>179</v>
      </c>
      <c r="F87" s="11"/>
      <c r="G87" s="11"/>
      <c r="H87" s="11"/>
    </row>
    <row r="88" spans="2:8" x14ac:dyDescent="0.2">
      <c r="F88" s="11"/>
      <c r="G88" s="11"/>
      <c r="H88" s="11"/>
    </row>
    <row r="89" spans="2:8" x14ac:dyDescent="0.2">
      <c r="B89" t="str">
        <f>B10</f>
        <v>SEGMENT 1 Stichting Klas op Wielen</v>
      </c>
      <c r="F89" s="11">
        <f>F63</f>
        <v>-86084</v>
      </c>
      <c r="G89" s="11"/>
      <c r="H89" s="11">
        <f>H63</f>
        <v>-16150</v>
      </c>
    </row>
    <row r="90" spans="2:8" x14ac:dyDescent="0.2">
      <c r="B90" s="172" t="s">
        <v>472</v>
      </c>
      <c r="F90" s="11">
        <v>0</v>
      </c>
      <c r="H90" s="11">
        <v>0</v>
      </c>
    </row>
    <row r="91" spans="2:8" x14ac:dyDescent="0.2">
      <c r="B91" s="172" t="s">
        <v>472</v>
      </c>
      <c r="F91" s="11">
        <v>0</v>
      </c>
      <c r="H91" s="11">
        <v>0</v>
      </c>
    </row>
    <row r="92" spans="2:8" x14ac:dyDescent="0.2">
      <c r="F92" s="27"/>
      <c r="H92" s="27"/>
    </row>
    <row r="93" spans="2:8" x14ac:dyDescent="0.2">
      <c r="F93" s="11">
        <f>SUM(F89:F92)</f>
        <v>-86084</v>
      </c>
      <c r="G93" s="11"/>
      <c r="H93" s="11">
        <f>SUM(H89:H92)</f>
        <v>-16150</v>
      </c>
    </row>
    <row r="95" spans="2:8" ht="13.5" thickBot="1" x14ac:dyDescent="0.25">
      <c r="B95" s="15" t="s">
        <v>180</v>
      </c>
      <c r="F95" s="123">
        <f>'5.1.11 enkelv. res.rek.'!F44</f>
        <v>-86084</v>
      </c>
      <c r="G95" s="15"/>
      <c r="H95" s="123">
        <f>'5.1.11 enkelv. res.rek.'!H44</f>
        <v>-16150</v>
      </c>
    </row>
    <row r="96" spans="2:8" ht="13.5" thickTop="1" x14ac:dyDescent="0.2"/>
    <row r="97" spans="6:8" x14ac:dyDescent="0.2">
      <c r="F97" s="90" t="s">
        <v>44</v>
      </c>
      <c r="H97" s="90" t="s">
        <v>44</v>
      </c>
    </row>
    <row r="150" spans="4:5" x14ac:dyDescent="0.2">
      <c r="D150" s="8" t="s">
        <v>226</v>
      </c>
      <c r="E150" s="89">
        <f>E75+1</f>
        <v>17</v>
      </c>
    </row>
  </sheetData>
  <phoneticPr fontId="0" type="noConversion"/>
  <conditionalFormatting sqref="E150 E75 F57:F61 H57:H61 H36 F44:F45 H44:H45 F36 H20 F28 H28 F20 H16 F16 F18 H18 F30 H30 H32 F32 F34 H34">
    <cfRule type="expression" dxfId="28" priority="13" stopIfTrue="1">
      <formula>ISBLANK(E16)</formula>
    </cfRule>
  </conditionalFormatting>
  <pageMargins left="0.39370078740157483" right="0.39370078740157483" top="0.39370078740157483" bottom="0.19685039370078741" header="0.51181102362204722" footer="0.51181102362204722"/>
  <pageSetup paperSize="9" scale="83" orientation="portrait" r:id="rId1"/>
  <headerFooter alignWithMargins="0"/>
  <rowBreaks count="1" manualBreakCount="1">
    <brk id="75" max="7"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39997558519241921"/>
  </sheetPr>
  <dimension ref="B1:M236"/>
  <sheetViews>
    <sheetView view="pageBreakPreview" topLeftCell="A97" zoomScale="80" zoomScaleNormal="80" workbookViewId="0">
      <selection activeCell="K94" sqref="K94"/>
    </sheetView>
  </sheetViews>
  <sheetFormatPr defaultRowHeight="12.75" x14ac:dyDescent="0.2"/>
  <cols>
    <col min="1" max="1" width="4.140625" customWidth="1"/>
    <col min="2" max="2" width="4" customWidth="1"/>
    <col min="4" max="4" width="3.7109375" customWidth="1"/>
    <col min="5" max="5" width="21.85546875" customWidth="1"/>
    <col min="6" max="6" width="9.85546875" customWidth="1"/>
    <col min="7" max="7" width="13.28515625" customWidth="1"/>
    <col min="8" max="8" width="2.7109375" customWidth="1"/>
    <col min="9" max="9" width="13.42578125" customWidth="1"/>
    <col min="10" max="10" width="2.7109375" customWidth="1"/>
    <col min="11" max="11" width="12.7109375" customWidth="1"/>
    <col min="12" max="12" width="2" customWidth="1"/>
    <col min="13" max="13" width="13.85546875" customWidth="1"/>
  </cols>
  <sheetData>
    <row r="1" spans="2:13" x14ac:dyDescent="0.2">
      <c r="B1" s="1" t="str">
        <f>inhoud!B1</f>
        <v>Stichting Klas op Wielen</v>
      </c>
    </row>
    <row r="2" spans="2:13" x14ac:dyDescent="0.2">
      <c r="B2" s="26"/>
      <c r="C2" s="27"/>
      <c r="D2" s="27"/>
      <c r="E2" s="27"/>
      <c r="F2" s="27"/>
      <c r="G2" s="27"/>
      <c r="H2" s="27"/>
      <c r="I2" s="27"/>
      <c r="J2" s="27"/>
      <c r="K2" s="27"/>
      <c r="L2" s="27"/>
      <c r="M2" s="27"/>
    </row>
    <row r="3" spans="2:13" x14ac:dyDescent="0.2">
      <c r="B3" s="3"/>
    </row>
    <row r="4" spans="2:13" ht="11.25" customHeight="1" x14ac:dyDescent="0.2"/>
    <row r="5" spans="2:13" x14ac:dyDescent="0.2">
      <c r="B5" s="1" t="s">
        <v>321</v>
      </c>
    </row>
    <row r="6" spans="2:13" x14ac:dyDescent="0.2">
      <c r="B6" s="1"/>
    </row>
    <row r="7" spans="2:13" x14ac:dyDescent="0.2">
      <c r="B7" s="1" t="s">
        <v>5</v>
      </c>
    </row>
    <row r="8" spans="2:13" x14ac:dyDescent="0.2">
      <c r="B8" s="1"/>
    </row>
    <row r="9" spans="2:13" x14ac:dyDescent="0.2">
      <c r="B9" s="10" t="s">
        <v>407</v>
      </c>
    </row>
    <row r="10" spans="2:13" x14ac:dyDescent="0.2">
      <c r="K10" s="54">
        <v>2018</v>
      </c>
      <c r="L10" s="53"/>
      <c r="M10" s="54">
        <v>2017</v>
      </c>
    </row>
    <row r="11" spans="2:13" x14ac:dyDescent="0.2">
      <c r="B11" s="9" t="s">
        <v>85</v>
      </c>
      <c r="K11" s="56" t="s">
        <v>211</v>
      </c>
      <c r="L11" s="56"/>
      <c r="M11" s="56" t="s">
        <v>211</v>
      </c>
    </row>
    <row r="13" spans="2:13" x14ac:dyDescent="0.2">
      <c r="B13" s="28" t="s">
        <v>350</v>
      </c>
      <c r="K13" s="76">
        <v>0</v>
      </c>
      <c r="M13" s="76">
        <v>0</v>
      </c>
    </row>
    <row r="14" spans="2:13" x14ac:dyDescent="0.2">
      <c r="B14" s="28" t="s">
        <v>399</v>
      </c>
      <c r="K14" s="76">
        <v>1012553</v>
      </c>
      <c r="M14" s="76">
        <v>862811</v>
      </c>
    </row>
    <row r="15" spans="2:13" x14ac:dyDescent="0.2">
      <c r="B15" s="28" t="s">
        <v>403</v>
      </c>
      <c r="K15" s="76">
        <v>0</v>
      </c>
      <c r="M15" s="76">
        <v>0</v>
      </c>
    </row>
    <row r="16" spans="2:13" x14ac:dyDescent="0.2">
      <c r="B16" s="28" t="s">
        <v>404</v>
      </c>
      <c r="K16" s="76">
        <v>0</v>
      </c>
      <c r="M16" s="76">
        <v>0</v>
      </c>
    </row>
    <row r="17" spans="2:13" x14ac:dyDescent="0.2">
      <c r="B17" s="28" t="s">
        <v>354</v>
      </c>
      <c r="K17" s="76">
        <v>0</v>
      </c>
      <c r="M17" s="76">
        <v>0</v>
      </c>
    </row>
    <row r="18" spans="2:13" x14ac:dyDescent="0.2">
      <c r="B18" s="28" t="s">
        <v>351</v>
      </c>
      <c r="K18" s="76">
        <v>0</v>
      </c>
      <c r="M18" s="76">
        <v>0</v>
      </c>
    </row>
    <row r="19" spans="2:13" x14ac:dyDescent="0.2">
      <c r="B19" s="115" t="s">
        <v>434</v>
      </c>
      <c r="K19" s="76">
        <v>75074</v>
      </c>
      <c r="M19" s="76">
        <v>141552</v>
      </c>
    </row>
    <row r="20" spans="2:13" x14ac:dyDescent="0.2">
      <c r="B20" s="115" t="s">
        <v>435</v>
      </c>
      <c r="K20" s="76">
        <v>147113</v>
      </c>
      <c r="M20" s="76">
        <v>177636</v>
      </c>
    </row>
    <row r="21" spans="2:13" x14ac:dyDescent="0.2">
      <c r="B21" s="28" t="s">
        <v>330</v>
      </c>
      <c r="K21" s="140">
        <v>0</v>
      </c>
      <c r="M21" s="140">
        <v>0</v>
      </c>
    </row>
    <row r="23" spans="2:13" ht="13.5" thickBot="1" x14ac:dyDescent="0.25">
      <c r="B23" t="s">
        <v>22</v>
      </c>
      <c r="K23" s="52">
        <f>SUM(K13:K21)</f>
        <v>1234740</v>
      </c>
      <c r="L23" s="28"/>
      <c r="M23" s="52">
        <f>SUM(M13:M21)</f>
        <v>1181999</v>
      </c>
    </row>
    <row r="24" spans="2:13" ht="13.5" thickTop="1" x14ac:dyDescent="0.2">
      <c r="B24" s="1"/>
    </row>
    <row r="25" spans="2:13" x14ac:dyDescent="0.2">
      <c r="B25" s="133" t="s">
        <v>99</v>
      </c>
      <c r="C25" s="92"/>
      <c r="D25" s="92"/>
      <c r="E25" s="92"/>
      <c r="F25" s="92"/>
      <c r="G25" s="92"/>
      <c r="H25" s="92"/>
      <c r="I25" s="92"/>
      <c r="J25" s="92"/>
      <c r="K25" s="97"/>
      <c r="L25" s="98"/>
      <c r="M25" s="99"/>
    </row>
    <row r="26" spans="2:13" x14ac:dyDescent="0.2">
      <c r="B26" s="283"/>
      <c r="C26" s="284"/>
      <c r="D26" s="284"/>
      <c r="E26" s="284"/>
      <c r="F26" s="284"/>
      <c r="G26" s="284"/>
      <c r="H26" s="284"/>
      <c r="I26" s="284"/>
      <c r="J26" s="284"/>
      <c r="K26" s="284"/>
      <c r="L26" s="284"/>
      <c r="M26" s="285"/>
    </row>
    <row r="27" spans="2:13" x14ac:dyDescent="0.2">
      <c r="B27" s="1"/>
    </row>
    <row r="28" spans="2:13" x14ac:dyDescent="0.2">
      <c r="B28" s="1"/>
    </row>
    <row r="29" spans="2:13" x14ac:dyDescent="0.2">
      <c r="B29" s="10" t="s">
        <v>331</v>
      </c>
    </row>
    <row r="30" spans="2:13" x14ac:dyDescent="0.2">
      <c r="B30" s="1"/>
    </row>
    <row r="31" spans="2:13" x14ac:dyDescent="0.2">
      <c r="B31" s="9" t="s">
        <v>85</v>
      </c>
      <c r="K31" s="14">
        <f>K10</f>
        <v>2018</v>
      </c>
      <c r="L31" s="8"/>
      <c r="M31" s="14">
        <f>M10</f>
        <v>2017</v>
      </c>
    </row>
    <row r="32" spans="2:13" x14ac:dyDescent="0.2">
      <c r="K32" s="56" t="s">
        <v>211</v>
      </c>
      <c r="L32" s="56"/>
      <c r="M32" s="56" t="s">
        <v>211</v>
      </c>
    </row>
    <row r="33" spans="2:13" ht="12.75" customHeight="1" x14ac:dyDescent="0.2"/>
    <row r="34" spans="2:13" ht="12.75" customHeight="1" x14ac:dyDescent="0.2">
      <c r="B34" s="28" t="s">
        <v>349</v>
      </c>
      <c r="K34" s="76">
        <v>0</v>
      </c>
      <c r="M34" s="76">
        <v>0</v>
      </c>
    </row>
    <row r="35" spans="2:13" ht="12.75" customHeight="1" x14ac:dyDescent="0.2">
      <c r="B35" s="28" t="s">
        <v>248</v>
      </c>
      <c r="K35" s="76">
        <v>0</v>
      </c>
      <c r="M35" s="76">
        <v>0</v>
      </c>
    </row>
    <row r="36" spans="2:13" ht="12.75" customHeight="1" x14ac:dyDescent="0.2">
      <c r="B36" s="28" t="s">
        <v>339</v>
      </c>
      <c r="K36" s="76">
        <v>0</v>
      </c>
      <c r="M36" s="76">
        <v>0</v>
      </c>
    </row>
    <row r="37" spans="2:13" ht="12.75" customHeight="1" x14ac:dyDescent="0.2">
      <c r="B37" s="28" t="s">
        <v>332</v>
      </c>
      <c r="K37" s="76">
        <v>3861</v>
      </c>
      <c r="L37" s="11"/>
      <c r="M37" s="76">
        <v>16575</v>
      </c>
    </row>
    <row r="38" spans="2:13" ht="12.75" customHeight="1" x14ac:dyDescent="0.2">
      <c r="B38" t="s">
        <v>220</v>
      </c>
      <c r="K38" s="76">
        <v>0</v>
      </c>
      <c r="L38" s="11"/>
      <c r="M38" s="76">
        <v>0</v>
      </c>
    </row>
    <row r="39" spans="2:13" ht="12.75" customHeight="1" x14ac:dyDescent="0.2">
      <c r="B39" t="s">
        <v>333</v>
      </c>
      <c r="I39" s="11"/>
      <c r="J39" s="11"/>
      <c r="K39" s="76">
        <v>0</v>
      </c>
      <c r="L39" s="11"/>
      <c r="M39" s="76">
        <v>0</v>
      </c>
    </row>
    <row r="40" spans="2:13" x14ac:dyDescent="0.2">
      <c r="B40" s="28" t="s">
        <v>405</v>
      </c>
      <c r="I40" s="11"/>
      <c r="J40" s="11"/>
      <c r="K40" s="76">
        <v>0</v>
      </c>
      <c r="L40" s="11"/>
      <c r="M40" s="76">
        <v>0</v>
      </c>
    </row>
    <row r="41" spans="2:13" x14ac:dyDescent="0.2">
      <c r="B41" t="s">
        <v>221</v>
      </c>
      <c r="I41" s="11"/>
      <c r="J41" s="11"/>
      <c r="K41" s="76">
        <v>0</v>
      </c>
      <c r="L41" s="11"/>
      <c r="M41" s="76">
        <v>0</v>
      </c>
    </row>
    <row r="42" spans="2:13" x14ac:dyDescent="0.2">
      <c r="I42" s="11"/>
      <c r="J42" s="11"/>
      <c r="K42" s="11"/>
      <c r="L42" s="11"/>
      <c r="M42" s="11"/>
    </row>
    <row r="43" spans="2:13" ht="13.5" thickBot="1" x14ac:dyDescent="0.25">
      <c r="B43" t="s">
        <v>22</v>
      </c>
      <c r="K43" s="52">
        <f>SUM(K34:K41)</f>
        <v>3861</v>
      </c>
      <c r="L43" s="28"/>
      <c r="M43" s="52">
        <f>SUM(M34:M41)</f>
        <v>16575</v>
      </c>
    </row>
    <row r="44" spans="2:13" ht="13.5" thickTop="1" x14ac:dyDescent="0.2">
      <c r="K44" s="30"/>
      <c r="L44" s="28"/>
      <c r="M44" s="30"/>
    </row>
    <row r="45" spans="2:13" x14ac:dyDescent="0.2">
      <c r="B45" s="133" t="s">
        <v>99</v>
      </c>
      <c r="C45" s="92"/>
      <c r="D45" s="92"/>
      <c r="E45" s="92"/>
      <c r="F45" s="92"/>
      <c r="G45" s="92"/>
      <c r="H45" s="92"/>
      <c r="I45" s="92"/>
      <c r="J45" s="92"/>
      <c r="K45" s="97"/>
      <c r="L45" s="98"/>
      <c r="M45" s="99"/>
    </row>
    <row r="46" spans="2:13" x14ac:dyDescent="0.2">
      <c r="B46" s="283"/>
      <c r="C46" s="284"/>
      <c r="D46" s="284"/>
      <c r="E46" s="284"/>
      <c r="F46" s="284"/>
      <c r="G46" s="284"/>
      <c r="H46" s="284"/>
      <c r="I46" s="284"/>
      <c r="J46" s="284"/>
      <c r="K46" s="284"/>
      <c r="L46" s="284"/>
      <c r="M46" s="285"/>
    </row>
    <row r="49" spans="2:13" x14ac:dyDescent="0.2">
      <c r="B49" s="10" t="s">
        <v>348</v>
      </c>
      <c r="I49" s="11"/>
      <c r="J49" s="11"/>
      <c r="K49" s="11"/>
      <c r="L49" s="11"/>
      <c r="M49" s="11"/>
    </row>
    <row r="50" spans="2:13" x14ac:dyDescent="0.2">
      <c r="B50" s="1"/>
      <c r="I50" s="11"/>
      <c r="J50" s="11"/>
      <c r="K50" s="11"/>
      <c r="L50" s="11"/>
      <c r="M50" s="11"/>
    </row>
    <row r="51" spans="2:13" x14ac:dyDescent="0.2">
      <c r="B51" s="9" t="s">
        <v>85</v>
      </c>
      <c r="I51" s="11"/>
      <c r="J51" s="11"/>
      <c r="K51" s="14">
        <f>K10</f>
        <v>2018</v>
      </c>
      <c r="L51" s="8"/>
      <c r="M51" s="14">
        <f>M10</f>
        <v>2017</v>
      </c>
    </row>
    <row r="52" spans="2:13" x14ac:dyDescent="0.2">
      <c r="I52" s="11"/>
      <c r="J52" s="11"/>
      <c r="K52" s="56" t="s">
        <v>211</v>
      </c>
      <c r="L52" s="56"/>
      <c r="M52" s="56" t="s">
        <v>211</v>
      </c>
    </row>
    <row r="54" spans="2:13" x14ac:dyDescent="0.2">
      <c r="B54" s="28" t="s">
        <v>249</v>
      </c>
      <c r="D54" s="28"/>
      <c r="E54" s="28"/>
      <c r="F54" s="28"/>
      <c r="G54" s="28"/>
      <c r="H54" s="28"/>
      <c r="I54" s="28"/>
      <c r="J54" s="28"/>
      <c r="K54" s="28"/>
      <c r="L54" s="28"/>
      <c r="M54" s="28"/>
    </row>
    <row r="55" spans="2:13" x14ac:dyDescent="0.2">
      <c r="B55" t="s">
        <v>222</v>
      </c>
    </row>
    <row r="56" spans="2:13" x14ac:dyDescent="0.2">
      <c r="B56" s="89" t="s">
        <v>436</v>
      </c>
      <c r="K56" s="76">
        <v>30384</v>
      </c>
      <c r="L56" s="11"/>
      <c r="M56" s="76">
        <v>7620</v>
      </c>
    </row>
    <row r="57" spans="2:13" x14ac:dyDescent="0.2">
      <c r="K57" s="11"/>
      <c r="L57" s="11"/>
      <c r="M57" s="11"/>
    </row>
    <row r="58" spans="2:13" ht="13.5" thickBot="1" x14ac:dyDescent="0.25">
      <c r="B58" t="s">
        <v>22</v>
      </c>
      <c r="K58" s="52">
        <f>SUM(K54:K56)</f>
        <v>30384</v>
      </c>
      <c r="L58" s="28"/>
      <c r="M58" s="52">
        <f>SUM(M54:M56)</f>
        <v>7620</v>
      </c>
    </row>
    <row r="59" spans="2:13" ht="13.5" thickTop="1" x14ac:dyDescent="0.2"/>
    <row r="60" spans="2:13" x14ac:dyDescent="0.2">
      <c r="B60" s="91" t="s">
        <v>99</v>
      </c>
      <c r="C60" s="92"/>
      <c r="D60" s="92"/>
      <c r="E60" s="92"/>
      <c r="F60" s="92"/>
      <c r="G60" s="92"/>
      <c r="H60" s="92"/>
      <c r="I60" s="92"/>
      <c r="J60" s="92"/>
      <c r="K60" s="97"/>
      <c r="L60" s="98"/>
      <c r="M60" s="99"/>
    </row>
    <row r="61" spans="2:13" x14ac:dyDescent="0.2">
      <c r="B61" s="307" t="s">
        <v>516</v>
      </c>
      <c r="C61" s="308"/>
      <c r="D61" s="308"/>
      <c r="E61" s="308"/>
      <c r="F61" s="308"/>
      <c r="G61" s="308"/>
      <c r="H61" s="308"/>
      <c r="I61" s="308"/>
      <c r="J61" s="308"/>
      <c r="K61" s="308"/>
      <c r="L61" s="308"/>
      <c r="M61" s="309"/>
    </row>
    <row r="62" spans="2:13" x14ac:dyDescent="0.2">
      <c r="B62" s="307" t="s">
        <v>517</v>
      </c>
      <c r="C62" s="308"/>
      <c r="D62" s="308"/>
      <c r="E62" s="308"/>
      <c r="F62" s="308"/>
      <c r="G62" s="308"/>
      <c r="H62" s="308"/>
      <c r="I62" s="308"/>
      <c r="J62" s="308"/>
      <c r="K62" s="308"/>
      <c r="L62" s="308"/>
      <c r="M62" s="309"/>
    </row>
    <row r="63" spans="2:13" x14ac:dyDescent="0.2">
      <c r="B63" s="283" t="s">
        <v>437</v>
      </c>
      <c r="C63" s="284"/>
      <c r="D63" s="284"/>
      <c r="E63" s="284"/>
      <c r="F63" s="284"/>
      <c r="G63" s="284"/>
      <c r="H63" s="284"/>
      <c r="I63" s="284"/>
      <c r="J63" s="284"/>
      <c r="K63" s="284"/>
      <c r="L63" s="284"/>
      <c r="M63" s="285"/>
    </row>
    <row r="65" spans="2:7" s="186" customFormat="1" x14ac:dyDescent="0.2"/>
    <row r="66" spans="2:7" s="186" customFormat="1" x14ac:dyDescent="0.2"/>
    <row r="67" spans="2:7" s="186" customFormat="1" x14ac:dyDescent="0.2"/>
    <row r="68" spans="2:7" s="186" customFormat="1" x14ac:dyDescent="0.2"/>
    <row r="69" spans="2:7" s="186" customFormat="1" x14ac:dyDescent="0.2"/>
    <row r="70" spans="2:7" s="186" customFormat="1" x14ac:dyDescent="0.2"/>
    <row r="71" spans="2:7" s="186" customFormat="1" x14ac:dyDescent="0.2"/>
    <row r="72" spans="2:7" s="186" customFormat="1" x14ac:dyDescent="0.2"/>
    <row r="79" spans="2:7" x14ac:dyDescent="0.2">
      <c r="F79" s="8" t="s">
        <v>226</v>
      </c>
      <c r="G79" s="89">
        <v>18</v>
      </c>
    </row>
    <row r="80" spans="2:7" x14ac:dyDescent="0.2">
      <c r="B80" s="1" t="str">
        <f>B1</f>
        <v>Stichting Klas op Wielen</v>
      </c>
    </row>
    <row r="81" spans="2:13" x14ac:dyDescent="0.2">
      <c r="B81" s="26"/>
      <c r="C81" s="27"/>
      <c r="D81" s="27"/>
      <c r="E81" s="27"/>
      <c r="F81" s="27"/>
      <c r="G81" s="27"/>
      <c r="H81" s="27"/>
      <c r="I81" s="27"/>
      <c r="J81" s="27"/>
      <c r="K81" s="27"/>
      <c r="L81" s="27"/>
      <c r="M81" s="27"/>
    </row>
    <row r="82" spans="2:13" x14ac:dyDescent="0.2">
      <c r="B82" s="3"/>
    </row>
    <row r="84" spans="2:13" x14ac:dyDescent="0.2">
      <c r="B84" s="1" t="str">
        <f>B5</f>
        <v>5.1.19 TOELICHTING OP DE ENKELVOUDIGE RESULTATENREKENING</v>
      </c>
    </row>
    <row r="85" spans="2:13" x14ac:dyDescent="0.2">
      <c r="B85" s="1"/>
    </row>
    <row r="86" spans="2:13" x14ac:dyDescent="0.2">
      <c r="B86" s="1" t="s">
        <v>6</v>
      </c>
    </row>
    <row r="88" spans="2:13" x14ac:dyDescent="0.2">
      <c r="B88" s="10" t="s">
        <v>329</v>
      </c>
      <c r="C88" s="28"/>
    </row>
    <row r="89" spans="2:13" x14ac:dyDescent="0.2">
      <c r="B89" s="10"/>
    </row>
    <row r="90" spans="2:13" x14ac:dyDescent="0.2">
      <c r="B90" s="17" t="s">
        <v>85</v>
      </c>
      <c r="K90" s="14">
        <f>K51</f>
        <v>2018</v>
      </c>
      <c r="L90" s="55"/>
      <c r="M90" s="14">
        <f>M51</f>
        <v>2017</v>
      </c>
    </row>
    <row r="91" spans="2:13" x14ac:dyDescent="0.2">
      <c r="K91" s="56" t="s">
        <v>211</v>
      </c>
      <c r="L91" s="56"/>
      <c r="M91" s="56" t="s">
        <v>211</v>
      </c>
    </row>
    <row r="92" spans="2:13" ht="15" customHeight="1" x14ac:dyDescent="0.2">
      <c r="I92" s="11"/>
      <c r="J92" s="11"/>
      <c r="K92" s="11"/>
      <c r="L92" s="11"/>
      <c r="M92" s="11"/>
    </row>
    <row r="93" spans="2:13" x14ac:dyDescent="0.2">
      <c r="B93" t="s">
        <v>32</v>
      </c>
      <c r="I93" s="11"/>
      <c r="J93" s="11"/>
      <c r="K93" s="76">
        <v>708536</v>
      </c>
      <c r="L93" s="11"/>
      <c r="M93" s="76">
        <v>622346</v>
      </c>
    </row>
    <row r="94" spans="2:13" x14ac:dyDescent="0.2">
      <c r="B94" t="s">
        <v>33</v>
      </c>
      <c r="I94" s="11"/>
      <c r="J94" s="11"/>
      <c r="K94" s="76">
        <v>119339</v>
      </c>
      <c r="L94" s="11"/>
      <c r="M94" s="76">
        <v>102907</v>
      </c>
    </row>
    <row r="95" spans="2:13" x14ac:dyDescent="0.2">
      <c r="B95" t="s">
        <v>191</v>
      </c>
      <c r="I95" s="11"/>
      <c r="J95" s="11"/>
      <c r="K95" s="76">
        <v>49474</v>
      </c>
      <c r="L95" s="11"/>
      <c r="M95" s="76">
        <v>45245</v>
      </c>
    </row>
    <row r="96" spans="2:13" ht="12.75" customHeight="1" x14ac:dyDescent="0.2">
      <c r="B96" t="s">
        <v>92</v>
      </c>
      <c r="I96" s="11"/>
      <c r="J96" s="11"/>
      <c r="K96" s="11"/>
      <c r="L96" s="11"/>
      <c r="M96" s="11"/>
    </row>
    <row r="97" spans="2:13" ht="12.75" customHeight="1" x14ac:dyDescent="0.2">
      <c r="B97" t="s">
        <v>438</v>
      </c>
      <c r="I97" s="11"/>
      <c r="J97" s="11"/>
      <c r="K97" s="11">
        <v>17982</v>
      </c>
      <c r="L97" s="11"/>
      <c r="M97" s="11">
        <v>16329</v>
      </c>
    </row>
    <row r="98" spans="2:13" ht="12.75" customHeight="1" x14ac:dyDescent="0.2">
      <c r="B98" s="89" t="s">
        <v>439</v>
      </c>
      <c r="I98" s="11"/>
      <c r="J98" s="11"/>
      <c r="K98" s="76">
        <v>-4056</v>
      </c>
      <c r="L98" s="11"/>
      <c r="M98" s="76">
        <v>-15461</v>
      </c>
    </row>
    <row r="99" spans="2:13" ht="12.75" customHeight="1" x14ac:dyDescent="0.2">
      <c r="B99" s="89" t="s">
        <v>448</v>
      </c>
      <c r="I99" s="11"/>
      <c r="J99" s="11"/>
      <c r="K99" s="76">
        <v>0</v>
      </c>
      <c r="L99" s="11"/>
      <c r="M99" s="76">
        <v>0</v>
      </c>
    </row>
    <row r="100" spans="2:13" ht="12.75" customHeight="1" x14ac:dyDescent="0.2">
      <c r="B100" s="89" t="s">
        <v>118</v>
      </c>
      <c r="I100" s="11"/>
      <c r="J100" s="11"/>
      <c r="K100" s="77">
        <v>3935</v>
      </c>
      <c r="L100" s="11"/>
      <c r="M100" s="77">
        <v>4682</v>
      </c>
    </row>
    <row r="101" spans="2:13" ht="12.75" customHeight="1" x14ac:dyDescent="0.2">
      <c r="B101" t="s">
        <v>198</v>
      </c>
      <c r="I101" s="11"/>
      <c r="J101" s="11"/>
      <c r="K101" s="11">
        <f>SUM(K93:K100)</f>
        <v>895210</v>
      </c>
      <c r="L101" s="11"/>
      <c r="M101" s="11">
        <f>SUM(M93:M100)</f>
        <v>776048</v>
      </c>
    </row>
    <row r="102" spans="2:13" ht="12.75" customHeight="1" x14ac:dyDescent="0.2">
      <c r="B102" t="s">
        <v>34</v>
      </c>
      <c r="I102" s="11"/>
      <c r="J102" s="11"/>
      <c r="K102" s="76">
        <v>11519</v>
      </c>
      <c r="L102" s="11"/>
      <c r="M102" s="76">
        <v>21531</v>
      </c>
    </row>
    <row r="103" spans="2:13" ht="12.75" customHeight="1" x14ac:dyDescent="0.2">
      <c r="I103" s="11"/>
      <c r="J103" s="11"/>
      <c r="K103" s="11"/>
      <c r="L103" s="11"/>
      <c r="M103" s="11"/>
    </row>
    <row r="104" spans="2:13" ht="12.75" customHeight="1" thickBot="1" x14ac:dyDescent="0.25">
      <c r="B104" t="s">
        <v>41</v>
      </c>
      <c r="I104" s="11"/>
      <c r="J104" s="11"/>
      <c r="K104" s="13">
        <f>SUM(K101:K102)</f>
        <v>906729</v>
      </c>
      <c r="L104" s="11"/>
      <c r="M104" s="13">
        <f>SUM(M101:M102)</f>
        <v>797579</v>
      </c>
    </row>
    <row r="105" spans="2:13" ht="12.75" customHeight="1" thickTop="1" x14ac:dyDescent="0.2">
      <c r="I105" s="11"/>
      <c r="J105" s="11"/>
      <c r="K105" s="11"/>
      <c r="L105" s="11"/>
      <c r="M105" s="11"/>
    </row>
    <row r="106" spans="2:13" ht="12.75" customHeight="1" x14ac:dyDescent="0.2">
      <c r="I106" s="11"/>
      <c r="J106" s="11"/>
    </row>
    <row r="107" spans="2:13" ht="12.75" customHeight="1" thickBot="1" x14ac:dyDescent="0.25">
      <c r="B107" s="28" t="s">
        <v>125</v>
      </c>
      <c r="I107" s="11"/>
      <c r="J107" s="11"/>
      <c r="K107" s="25">
        <v>22</v>
      </c>
      <c r="L107" s="11"/>
      <c r="M107" s="25">
        <v>19</v>
      </c>
    </row>
    <row r="108" spans="2:13" ht="12.75" customHeight="1" thickTop="1" x14ac:dyDescent="0.2">
      <c r="B108" s="28"/>
      <c r="I108" s="11"/>
      <c r="J108" s="11"/>
      <c r="K108" s="11"/>
      <c r="L108" s="11"/>
      <c r="M108" s="11"/>
    </row>
    <row r="109" spans="2:13" ht="12.75" customHeight="1" x14ac:dyDescent="0.2">
      <c r="B109" s="28" t="s">
        <v>288</v>
      </c>
      <c r="I109" s="11"/>
      <c r="J109" s="11"/>
      <c r="K109" s="159">
        <v>0</v>
      </c>
      <c r="L109" s="11"/>
      <c r="M109" s="159">
        <v>0</v>
      </c>
    </row>
    <row r="110" spans="2:13" ht="12.75" customHeight="1" x14ac:dyDescent="0.2">
      <c r="B110" s="9"/>
      <c r="I110" s="11"/>
      <c r="J110" s="11"/>
      <c r="K110" s="11" t="s">
        <v>44</v>
      </c>
      <c r="L110" s="11"/>
      <c r="M110" s="11"/>
    </row>
    <row r="111" spans="2:13" x14ac:dyDescent="0.2">
      <c r="B111" s="91" t="s">
        <v>99</v>
      </c>
      <c r="C111" s="92"/>
      <c r="D111" s="92"/>
      <c r="E111" s="92"/>
      <c r="F111" s="92"/>
      <c r="G111" s="92"/>
      <c r="H111" s="92"/>
      <c r="I111" s="92"/>
      <c r="J111" s="92"/>
      <c r="K111" s="97"/>
      <c r="L111" s="98"/>
      <c r="M111" s="99"/>
    </row>
    <row r="112" spans="2:13" x14ac:dyDescent="0.2">
      <c r="B112" s="283"/>
      <c r="C112" s="284"/>
      <c r="D112" s="284"/>
      <c r="E112" s="284"/>
      <c r="F112" s="284"/>
      <c r="G112" s="284"/>
      <c r="H112" s="284"/>
      <c r="I112" s="284"/>
      <c r="J112" s="284"/>
      <c r="K112" s="284"/>
      <c r="L112" s="284"/>
      <c r="M112" s="285"/>
    </row>
    <row r="115" spans="2:13" x14ac:dyDescent="0.2">
      <c r="B115" s="10" t="s">
        <v>328</v>
      </c>
      <c r="C115" s="28"/>
    </row>
    <row r="116" spans="2:13" x14ac:dyDescent="0.2">
      <c r="B116" s="10"/>
    </row>
    <row r="117" spans="2:13" x14ac:dyDescent="0.2">
      <c r="B117" s="17" t="s">
        <v>85</v>
      </c>
      <c r="K117" s="14">
        <f>K90</f>
        <v>2018</v>
      </c>
      <c r="L117" s="55"/>
      <c r="M117" s="14">
        <f>M90</f>
        <v>2017</v>
      </c>
    </row>
    <row r="118" spans="2:13" x14ac:dyDescent="0.2">
      <c r="K118" s="56" t="s">
        <v>211</v>
      </c>
      <c r="L118" s="56"/>
      <c r="M118" s="56" t="s">
        <v>211</v>
      </c>
    </row>
    <row r="119" spans="2:13" ht="13.5" customHeight="1" x14ac:dyDescent="0.2"/>
    <row r="120" spans="2:13" x14ac:dyDescent="0.2">
      <c r="B120" t="s">
        <v>312</v>
      </c>
    </row>
    <row r="121" spans="2:13" x14ac:dyDescent="0.2">
      <c r="B121" s="16" t="s">
        <v>93</v>
      </c>
      <c r="K121" s="76">
        <v>0</v>
      </c>
      <c r="M121" s="76">
        <v>0</v>
      </c>
    </row>
    <row r="122" spans="2:13" x14ac:dyDescent="0.2">
      <c r="B122" s="16" t="s">
        <v>94</v>
      </c>
      <c r="K122" s="76">
        <f>'5.1.15-5.1.17 VA (enkelv.)'!O29</f>
        <v>65215</v>
      </c>
      <c r="M122" s="76">
        <v>56464</v>
      </c>
    </row>
    <row r="123" spans="2:13" x14ac:dyDescent="0.2">
      <c r="M123" s="30"/>
    </row>
    <row r="124" spans="2:13" ht="13.5" thickBot="1" x14ac:dyDescent="0.25">
      <c r="B124" t="s">
        <v>37</v>
      </c>
      <c r="K124" s="25">
        <f>SUM(K121:K122)</f>
        <v>65215</v>
      </c>
      <c r="L124" s="11"/>
      <c r="M124" s="25">
        <f>SUM(M121:M122)</f>
        <v>56464</v>
      </c>
    </row>
    <row r="125" spans="2:13" ht="13.5" thickTop="1" x14ac:dyDescent="0.2"/>
    <row r="126" spans="2:13" x14ac:dyDescent="0.2">
      <c r="B126" s="133" t="s">
        <v>99</v>
      </c>
      <c r="C126" s="92"/>
      <c r="D126" s="92"/>
      <c r="E126" s="92"/>
      <c r="F126" s="92"/>
      <c r="G126" s="92"/>
      <c r="H126" s="92"/>
      <c r="I126" s="92"/>
      <c r="J126" s="92"/>
      <c r="K126" s="97"/>
      <c r="L126" s="98"/>
      <c r="M126" s="99"/>
    </row>
    <row r="127" spans="2:13" x14ac:dyDescent="0.2">
      <c r="B127" s="310" t="s">
        <v>557</v>
      </c>
      <c r="C127" s="284"/>
      <c r="D127" s="284"/>
      <c r="E127" s="284"/>
      <c r="F127" s="284"/>
      <c r="G127" s="284"/>
      <c r="H127" s="284"/>
      <c r="I127" s="284"/>
      <c r="J127" s="284"/>
      <c r="K127" s="284"/>
      <c r="L127" s="284"/>
      <c r="M127" s="285"/>
    </row>
    <row r="130" spans="2:13" x14ac:dyDescent="0.2">
      <c r="B130" s="10" t="s">
        <v>327</v>
      </c>
    </row>
    <row r="131" spans="2:13" x14ac:dyDescent="0.2">
      <c r="B131" s="1"/>
    </row>
    <row r="132" spans="2:13" x14ac:dyDescent="0.2">
      <c r="B132" s="9" t="s">
        <v>478</v>
      </c>
      <c r="K132" s="14">
        <f>K117</f>
        <v>2018</v>
      </c>
      <c r="L132" s="8"/>
      <c r="M132" s="14">
        <f>M117</f>
        <v>2017</v>
      </c>
    </row>
    <row r="133" spans="2:13" x14ac:dyDescent="0.2">
      <c r="K133" s="56" t="s">
        <v>211</v>
      </c>
      <c r="L133" s="56"/>
      <c r="M133" s="56" t="s">
        <v>211</v>
      </c>
    </row>
    <row r="134" spans="2:13" s="186" customFormat="1" x14ac:dyDescent="0.2">
      <c r="K134" s="56"/>
      <c r="L134" s="56"/>
      <c r="M134" s="56"/>
    </row>
    <row r="135" spans="2:13" x14ac:dyDescent="0.2">
      <c r="B135" s="10" t="s">
        <v>334</v>
      </c>
    </row>
    <row r="136" spans="2:13" x14ac:dyDescent="0.2">
      <c r="B136" s="1"/>
    </row>
    <row r="137" spans="2:13" x14ac:dyDescent="0.2">
      <c r="B137" s="9" t="s">
        <v>478</v>
      </c>
      <c r="K137" s="14">
        <f>K90</f>
        <v>2018</v>
      </c>
      <c r="L137" s="55"/>
      <c r="M137" s="14">
        <f>M90</f>
        <v>2017</v>
      </c>
    </row>
    <row r="138" spans="2:13" x14ac:dyDescent="0.2">
      <c r="K138" s="56" t="s">
        <v>211</v>
      </c>
      <c r="L138" s="56"/>
      <c r="M138" s="56" t="s">
        <v>211</v>
      </c>
    </row>
    <row r="139" spans="2:13" s="186" customFormat="1" x14ac:dyDescent="0.2">
      <c r="K139" s="56"/>
      <c r="L139" s="56"/>
      <c r="M139" s="56"/>
    </row>
    <row r="140" spans="2:13" x14ac:dyDescent="0.2">
      <c r="B140" s="10" t="s">
        <v>325</v>
      </c>
      <c r="C140" s="28"/>
    </row>
    <row r="141" spans="2:13" x14ac:dyDescent="0.2">
      <c r="B141" s="10"/>
    </row>
    <row r="142" spans="2:13" x14ac:dyDescent="0.2">
      <c r="B142" s="17" t="s">
        <v>85</v>
      </c>
      <c r="K142" s="14">
        <f>K117</f>
        <v>2018</v>
      </c>
      <c r="L142" s="55"/>
      <c r="M142" s="14">
        <f>M117</f>
        <v>2017</v>
      </c>
    </row>
    <row r="143" spans="2:13" x14ac:dyDescent="0.2">
      <c r="K143" s="56" t="s">
        <v>211</v>
      </c>
      <c r="L143" s="56"/>
      <c r="M143" s="56" t="s">
        <v>211</v>
      </c>
    </row>
    <row r="144" spans="2:13" ht="14.25" customHeight="1" x14ac:dyDescent="0.2"/>
    <row r="145" spans="2:13" x14ac:dyDescent="0.2">
      <c r="B145" s="11" t="s">
        <v>39</v>
      </c>
      <c r="K145" s="76">
        <v>16622</v>
      </c>
      <c r="L145" s="11"/>
      <c r="M145" s="76">
        <v>15799</v>
      </c>
    </row>
    <row r="146" spans="2:13" x14ac:dyDescent="0.2">
      <c r="B146" t="s">
        <v>95</v>
      </c>
      <c r="K146" s="76">
        <v>62904</v>
      </c>
      <c r="L146" s="11"/>
      <c r="M146" s="76">
        <v>62651</v>
      </c>
    </row>
    <row r="147" spans="2:13" x14ac:dyDescent="0.2">
      <c r="B147" s="11" t="s">
        <v>217</v>
      </c>
      <c r="K147" s="76">
        <v>251042</v>
      </c>
      <c r="L147" s="11"/>
      <c r="M147" s="76">
        <v>228396</v>
      </c>
    </row>
    <row r="148" spans="2:13" x14ac:dyDescent="0.2">
      <c r="B148" s="11" t="s">
        <v>410</v>
      </c>
      <c r="K148" s="76">
        <v>20024</v>
      </c>
      <c r="M148" s="76">
        <v>24847</v>
      </c>
    </row>
    <row r="149" spans="2:13" x14ac:dyDescent="0.2">
      <c r="B149" s="11" t="s">
        <v>40</v>
      </c>
      <c r="K149" s="76">
        <v>35464</v>
      </c>
      <c r="L149" s="11"/>
      <c r="M149" s="76">
        <v>36031</v>
      </c>
    </row>
    <row r="150" spans="2:13" x14ac:dyDescent="0.2">
      <c r="B150" s="11" t="s">
        <v>96</v>
      </c>
      <c r="K150" s="76">
        <v>0</v>
      </c>
      <c r="L150" s="11"/>
      <c r="M150" s="76">
        <v>0</v>
      </c>
    </row>
    <row r="151" spans="2:13" x14ac:dyDescent="0.2">
      <c r="B151" s="11"/>
      <c r="L151" s="11"/>
      <c r="M151" s="100"/>
    </row>
    <row r="152" spans="2:13" ht="13.5" thickBot="1" x14ac:dyDescent="0.25">
      <c r="B152" s="11" t="s">
        <v>173</v>
      </c>
      <c r="K152" s="25">
        <f>SUM(K145:K150)</f>
        <v>386056</v>
      </c>
      <c r="L152" s="11"/>
      <c r="M152" s="25">
        <f>SUM(M145:M150)</f>
        <v>367724</v>
      </c>
    </row>
    <row r="153" spans="2:13" ht="13.5" thickTop="1" x14ac:dyDescent="0.2"/>
    <row r="154" spans="2:13" x14ac:dyDescent="0.2">
      <c r="B154" s="91" t="s">
        <v>99</v>
      </c>
      <c r="C154" s="92"/>
      <c r="D154" s="92"/>
      <c r="E154" s="92"/>
      <c r="F154" s="92"/>
      <c r="G154" s="92"/>
      <c r="H154" s="92"/>
      <c r="I154" s="92"/>
      <c r="J154" s="92"/>
      <c r="K154" s="97"/>
      <c r="L154" s="98"/>
      <c r="M154" s="99"/>
    </row>
    <row r="155" spans="2:13" x14ac:dyDescent="0.2">
      <c r="B155" s="283"/>
      <c r="C155" s="284"/>
      <c r="D155" s="284"/>
      <c r="E155" s="284"/>
      <c r="F155" s="284"/>
      <c r="G155" s="284"/>
      <c r="H155" s="284"/>
      <c r="I155" s="284"/>
      <c r="J155" s="284"/>
      <c r="K155" s="284"/>
      <c r="L155" s="284"/>
      <c r="M155" s="285"/>
    </row>
    <row r="157" spans="2:13" ht="13.5" customHeight="1" x14ac:dyDescent="0.2"/>
    <row r="158" spans="2:13" x14ac:dyDescent="0.2">
      <c r="F158" s="8" t="s">
        <v>226</v>
      </c>
      <c r="G158" s="89">
        <f>G79+1</f>
        <v>19</v>
      </c>
    </row>
    <row r="159" spans="2:13" x14ac:dyDescent="0.2">
      <c r="B159" s="1" t="str">
        <f>B80</f>
        <v>Stichting Klas op Wielen</v>
      </c>
    </row>
    <row r="160" spans="2:13" x14ac:dyDescent="0.2">
      <c r="B160" s="26"/>
      <c r="C160" s="27"/>
      <c r="D160" s="27"/>
      <c r="E160" s="27"/>
      <c r="F160" s="27"/>
      <c r="G160" s="27"/>
      <c r="H160" s="27"/>
      <c r="I160" s="27"/>
      <c r="J160" s="27"/>
      <c r="K160" s="27"/>
      <c r="L160" s="27"/>
      <c r="M160" s="27"/>
    </row>
    <row r="161" spans="2:13" x14ac:dyDescent="0.2">
      <c r="B161" s="3"/>
    </row>
    <row r="163" spans="2:13" x14ac:dyDescent="0.2">
      <c r="B163" s="1" t="str">
        <f>B84</f>
        <v>5.1.19 TOELICHTING OP DE ENKELVOUDIGE RESULTATENREKENING</v>
      </c>
    </row>
    <row r="164" spans="2:13" x14ac:dyDescent="0.2">
      <c r="B164" s="1"/>
    </row>
    <row r="166" spans="2:13" x14ac:dyDescent="0.2">
      <c r="B166" s="10" t="s">
        <v>326</v>
      </c>
      <c r="C166" s="28"/>
    </row>
    <row r="167" spans="2:13" x14ac:dyDescent="0.2">
      <c r="B167" s="10"/>
    </row>
    <row r="168" spans="2:13" x14ac:dyDescent="0.2">
      <c r="B168" s="17" t="s">
        <v>85</v>
      </c>
      <c r="K168" s="14">
        <f>K142</f>
        <v>2018</v>
      </c>
      <c r="L168" s="55"/>
      <c r="M168" s="14">
        <f>M142</f>
        <v>2017</v>
      </c>
    </row>
    <row r="169" spans="2:13" x14ac:dyDescent="0.2">
      <c r="K169" s="56" t="s">
        <v>211</v>
      </c>
      <c r="L169" s="56"/>
      <c r="M169" s="56" t="s">
        <v>211</v>
      </c>
    </row>
    <row r="170" spans="2:13" ht="13.5" customHeight="1" x14ac:dyDescent="0.2">
      <c r="I170" s="11"/>
      <c r="J170" s="11"/>
    </row>
    <row r="171" spans="2:13" x14ac:dyDescent="0.2">
      <c r="B171" t="s">
        <v>42</v>
      </c>
      <c r="I171" s="11"/>
      <c r="J171" s="11"/>
      <c r="K171" s="76">
        <v>7</v>
      </c>
      <c r="L171" s="11"/>
      <c r="M171" s="76">
        <v>23</v>
      </c>
    </row>
    <row r="172" spans="2:13" x14ac:dyDescent="0.2">
      <c r="B172" s="28" t="s">
        <v>297</v>
      </c>
      <c r="I172" s="11"/>
      <c r="J172" s="11"/>
      <c r="K172" s="76">
        <v>0</v>
      </c>
      <c r="L172" s="11"/>
      <c r="M172" s="76">
        <v>0</v>
      </c>
    </row>
    <row r="173" spans="2:13" x14ac:dyDescent="0.2">
      <c r="B173" s="28" t="s">
        <v>364</v>
      </c>
      <c r="I173" s="11"/>
      <c r="J173" s="11"/>
      <c r="K173" s="76">
        <v>0</v>
      </c>
      <c r="L173" s="11"/>
      <c r="M173" s="76">
        <v>0</v>
      </c>
    </row>
    <row r="174" spans="2:13" x14ac:dyDescent="0.2">
      <c r="B174" t="s">
        <v>97</v>
      </c>
      <c r="I174" s="11"/>
      <c r="J174" s="11"/>
      <c r="K174" s="76">
        <v>0</v>
      </c>
      <c r="L174" s="11"/>
      <c r="M174" s="76">
        <v>0</v>
      </c>
    </row>
    <row r="175" spans="2:13" x14ac:dyDescent="0.2">
      <c r="B175" t="s">
        <v>174</v>
      </c>
      <c r="I175" s="11"/>
      <c r="J175" s="11"/>
      <c r="K175" s="76">
        <v>0</v>
      </c>
      <c r="L175" s="11"/>
      <c r="M175" s="76">
        <v>0</v>
      </c>
    </row>
    <row r="176" spans="2:13" x14ac:dyDescent="0.2">
      <c r="B176" s="28" t="s">
        <v>289</v>
      </c>
      <c r="I176" s="11"/>
      <c r="J176" s="11"/>
      <c r="K176" s="76">
        <v>0</v>
      </c>
      <c r="L176" s="11"/>
      <c r="M176" s="76">
        <v>0</v>
      </c>
    </row>
    <row r="177" spans="2:13" x14ac:dyDescent="0.2">
      <c r="B177" s="28" t="s">
        <v>290</v>
      </c>
      <c r="I177" s="11"/>
      <c r="J177" s="11"/>
      <c r="K177" s="76">
        <v>0</v>
      </c>
      <c r="L177" s="11"/>
      <c r="M177" s="76">
        <v>0</v>
      </c>
    </row>
    <row r="178" spans="2:13" x14ac:dyDescent="0.2">
      <c r="B178" t="s">
        <v>98</v>
      </c>
      <c r="I178" s="11"/>
      <c r="J178" s="11"/>
      <c r="K178" s="77">
        <v>0</v>
      </c>
      <c r="L178" s="11"/>
      <c r="M178" s="77">
        <v>0</v>
      </c>
    </row>
    <row r="179" spans="2:13" x14ac:dyDescent="0.2">
      <c r="B179" t="s">
        <v>195</v>
      </c>
      <c r="I179" s="11"/>
      <c r="J179" s="11"/>
      <c r="K179" s="76">
        <f>SUM(K171:K178)</f>
        <v>7</v>
      </c>
      <c r="L179" s="11"/>
      <c r="M179" s="76">
        <f>SUM(M171:M178)</f>
        <v>23</v>
      </c>
    </row>
    <row r="180" spans="2:13" x14ac:dyDescent="0.2">
      <c r="I180" s="11"/>
      <c r="J180" s="11"/>
      <c r="K180" s="11"/>
      <c r="L180" s="11"/>
      <c r="M180" s="11"/>
    </row>
    <row r="181" spans="2:13" x14ac:dyDescent="0.2">
      <c r="B181" t="s">
        <v>47</v>
      </c>
      <c r="I181" s="11"/>
      <c r="J181" s="11"/>
      <c r="K181" s="76">
        <v>0</v>
      </c>
      <c r="L181" s="11"/>
      <c r="M181" s="76">
        <v>-600</v>
      </c>
    </row>
    <row r="182" spans="2:13" x14ac:dyDescent="0.2">
      <c r="B182" s="28" t="s">
        <v>298</v>
      </c>
      <c r="I182" s="11"/>
      <c r="J182" s="11"/>
      <c r="K182" s="76">
        <v>0</v>
      </c>
      <c r="L182" s="11"/>
      <c r="M182" s="76">
        <v>0</v>
      </c>
    </row>
    <row r="183" spans="2:13" x14ac:dyDescent="0.2">
      <c r="B183" t="s">
        <v>97</v>
      </c>
      <c r="I183" s="11"/>
      <c r="J183" s="11"/>
      <c r="K183" s="76">
        <v>0</v>
      </c>
      <c r="L183" s="11"/>
      <c r="M183" s="76">
        <v>0</v>
      </c>
    </row>
    <row r="184" spans="2:13" x14ac:dyDescent="0.2">
      <c r="B184" t="s">
        <v>174</v>
      </c>
      <c r="I184" s="11"/>
      <c r="J184" s="11"/>
      <c r="K184" s="76">
        <v>0</v>
      </c>
      <c r="L184" s="11"/>
      <c r="M184" s="76">
        <v>0</v>
      </c>
    </row>
    <row r="185" spans="2:13" x14ac:dyDescent="0.2">
      <c r="B185" s="28" t="s">
        <v>389</v>
      </c>
      <c r="I185" s="11"/>
      <c r="J185" s="11"/>
      <c r="K185" s="76">
        <v>0</v>
      </c>
      <c r="L185" s="11"/>
      <c r="M185" s="76">
        <v>0</v>
      </c>
    </row>
    <row r="186" spans="2:13" x14ac:dyDescent="0.2">
      <c r="B186" t="s">
        <v>153</v>
      </c>
      <c r="I186" s="11"/>
      <c r="J186" s="11"/>
      <c r="K186" s="77">
        <v>0</v>
      </c>
      <c r="L186" s="11"/>
      <c r="M186" s="77">
        <v>0</v>
      </c>
    </row>
    <row r="187" spans="2:13" x14ac:dyDescent="0.2">
      <c r="B187" t="s">
        <v>196</v>
      </c>
      <c r="I187" s="11"/>
      <c r="J187" s="11"/>
      <c r="K187" s="76">
        <f>SUM(K181:K186)</f>
        <v>0</v>
      </c>
      <c r="L187" s="11"/>
      <c r="M187" s="76">
        <f>SUM(M181:M186)</f>
        <v>-600</v>
      </c>
    </row>
    <row r="188" spans="2:13" x14ac:dyDescent="0.2">
      <c r="I188" s="11"/>
      <c r="J188" s="11"/>
      <c r="L188" s="11"/>
      <c r="M188" s="100"/>
    </row>
    <row r="189" spans="2:13" ht="13.5" thickBot="1" x14ac:dyDescent="0.25">
      <c r="B189" t="s">
        <v>43</v>
      </c>
      <c r="I189" s="11"/>
      <c r="J189" s="11"/>
      <c r="K189" s="25">
        <f>K179+K187</f>
        <v>7</v>
      </c>
      <c r="L189" s="11"/>
      <c r="M189" s="25">
        <f>M179+M187</f>
        <v>-577</v>
      </c>
    </row>
    <row r="190" spans="2:13" ht="13.5" thickTop="1" x14ac:dyDescent="0.2">
      <c r="I190" s="11"/>
      <c r="J190" s="11"/>
      <c r="K190" s="11"/>
      <c r="L190" s="11"/>
      <c r="M190" s="11"/>
    </row>
    <row r="191" spans="2:13" x14ac:dyDescent="0.2">
      <c r="B191" s="91" t="s">
        <v>99</v>
      </c>
      <c r="C191" s="92"/>
      <c r="D191" s="92"/>
      <c r="E191" s="92"/>
      <c r="F191" s="92"/>
      <c r="G191" s="92"/>
      <c r="H191" s="92"/>
      <c r="I191" s="92"/>
      <c r="J191" s="92"/>
      <c r="K191" s="97"/>
      <c r="L191" s="98"/>
      <c r="M191" s="99"/>
    </row>
    <row r="192" spans="2:13" x14ac:dyDescent="0.2">
      <c r="B192" s="283"/>
      <c r="C192" s="284"/>
      <c r="D192" s="284"/>
      <c r="E192" s="284"/>
      <c r="F192" s="284"/>
      <c r="G192" s="284"/>
      <c r="H192" s="284"/>
      <c r="I192" s="284"/>
      <c r="J192" s="284"/>
      <c r="K192" s="284"/>
      <c r="L192" s="284"/>
      <c r="M192" s="285"/>
    </row>
    <row r="195" spans="2:13" x14ac:dyDescent="0.2">
      <c r="B195" s="282" t="s">
        <v>396</v>
      </c>
      <c r="C195" s="282"/>
      <c r="D195" s="282"/>
      <c r="E195" s="282"/>
      <c r="K195" s="213">
        <v>2018</v>
      </c>
      <c r="M195" s="213">
        <f>M168</f>
        <v>2017</v>
      </c>
    </row>
    <row r="196" spans="2:13" x14ac:dyDescent="0.2">
      <c r="K196" t="s">
        <v>211</v>
      </c>
      <c r="M196" t="s">
        <v>211</v>
      </c>
    </row>
    <row r="197" spans="2:13" s="190" customFormat="1" x14ac:dyDescent="0.2">
      <c r="B197" s="189" t="s">
        <v>558</v>
      </c>
      <c r="K197" s="76">
        <v>2924</v>
      </c>
      <c r="M197" s="190">
        <v>0</v>
      </c>
    </row>
    <row r="198" spans="2:13" s="190" customFormat="1" x14ac:dyDescent="0.2">
      <c r="B198" s="189"/>
    </row>
    <row r="199" spans="2:13" s="190" customFormat="1" ht="13.5" thickBot="1" x14ac:dyDescent="0.25">
      <c r="B199" s="189"/>
      <c r="K199" s="25">
        <f>K197</f>
        <v>2924</v>
      </c>
      <c r="M199" s="25">
        <f>M197</f>
        <v>0</v>
      </c>
    </row>
    <row r="200" spans="2:13" s="190" customFormat="1" ht="13.5" thickTop="1" x14ac:dyDescent="0.2">
      <c r="C200" s="191"/>
      <c r="D200" s="191"/>
      <c r="E200" s="191"/>
      <c r="F200" s="191"/>
      <c r="G200" s="191"/>
      <c r="H200" s="191"/>
      <c r="I200" s="191"/>
      <c r="J200" s="191"/>
      <c r="K200" s="191"/>
      <c r="L200" s="191"/>
      <c r="M200" s="191"/>
    </row>
    <row r="201" spans="2:13" s="190" customFormat="1" x14ac:dyDescent="0.2">
      <c r="B201" s="91" t="s">
        <v>99</v>
      </c>
      <c r="C201" s="92"/>
      <c r="D201" s="92"/>
      <c r="E201" s="92"/>
      <c r="F201" s="92"/>
      <c r="G201" s="92"/>
      <c r="H201" s="92"/>
      <c r="I201" s="92"/>
      <c r="J201" s="92"/>
      <c r="K201" s="97"/>
      <c r="L201" s="98"/>
      <c r="M201" s="99"/>
    </row>
    <row r="202" spans="2:13" s="190" customFormat="1" x14ac:dyDescent="0.2">
      <c r="B202" s="283"/>
      <c r="C202" s="284"/>
      <c r="D202" s="284"/>
      <c r="E202" s="284"/>
      <c r="F202" s="284"/>
      <c r="G202" s="284"/>
      <c r="H202" s="284"/>
      <c r="I202" s="284"/>
      <c r="J202" s="284"/>
      <c r="K202" s="284"/>
      <c r="L202" s="284"/>
      <c r="M202" s="285"/>
    </row>
    <row r="203" spans="2:13" s="186" customFormat="1" x14ac:dyDescent="0.2">
      <c r="C203" s="187"/>
      <c r="D203" s="187"/>
      <c r="E203" s="187"/>
      <c r="F203" s="187"/>
      <c r="G203" s="187"/>
      <c r="H203" s="187"/>
      <c r="I203" s="187"/>
      <c r="J203" s="187"/>
      <c r="K203" s="187"/>
      <c r="L203" s="187"/>
      <c r="M203" s="187"/>
    </row>
    <row r="204" spans="2:13" s="190" customFormat="1" x14ac:dyDescent="0.2">
      <c r="B204" s="212" t="s">
        <v>518</v>
      </c>
      <c r="K204" s="213">
        <f>K168</f>
        <v>2018</v>
      </c>
      <c r="M204" s="213">
        <f>M195</f>
        <v>2017</v>
      </c>
    </row>
    <row r="205" spans="2:13" s="190" customFormat="1" x14ac:dyDescent="0.2">
      <c r="K205" s="214" t="s">
        <v>211</v>
      </c>
      <c r="M205" s="214" t="s">
        <v>211</v>
      </c>
    </row>
    <row r="206" spans="2:13" s="190" customFormat="1" x14ac:dyDescent="0.2">
      <c r="B206" s="189" t="s">
        <v>519</v>
      </c>
      <c r="F206" s="215"/>
    </row>
    <row r="207" spans="2:13" s="190" customFormat="1" x14ac:dyDescent="0.2"/>
    <row r="208" spans="2:13" s="190" customFormat="1" x14ac:dyDescent="0.2">
      <c r="B208" s="190">
        <v>1</v>
      </c>
      <c r="C208" s="189" t="s">
        <v>520</v>
      </c>
      <c r="K208" s="216">
        <v>18150</v>
      </c>
      <c r="M208" s="216">
        <v>14278</v>
      </c>
    </row>
    <row r="209" spans="2:13" s="190" customFormat="1" x14ac:dyDescent="0.2">
      <c r="B209" s="190">
        <v>2</v>
      </c>
      <c r="C209" s="189" t="s">
        <v>521</v>
      </c>
      <c r="K209" s="216">
        <v>0</v>
      </c>
      <c r="M209" s="216">
        <v>0</v>
      </c>
    </row>
    <row r="210" spans="2:13" s="190" customFormat="1" x14ac:dyDescent="0.2">
      <c r="B210" s="190">
        <v>3</v>
      </c>
      <c r="C210" s="190" t="s">
        <v>522</v>
      </c>
      <c r="K210" s="216">
        <v>0</v>
      </c>
      <c r="M210" s="216">
        <v>1691</v>
      </c>
    </row>
    <row r="211" spans="2:13" s="190" customFormat="1" x14ac:dyDescent="0.2">
      <c r="B211" s="190">
        <v>4</v>
      </c>
      <c r="C211" s="189" t="s">
        <v>523</v>
      </c>
      <c r="K211" s="216">
        <v>4665</v>
      </c>
      <c r="M211" s="216">
        <v>5879</v>
      </c>
    </row>
    <row r="212" spans="2:13" s="190" customFormat="1" x14ac:dyDescent="0.2">
      <c r="K212" s="216"/>
      <c r="M212" s="216"/>
    </row>
    <row r="213" spans="2:13" s="190" customFormat="1" ht="13.5" thickBot="1" x14ac:dyDescent="0.25">
      <c r="B213" s="190" t="s">
        <v>524</v>
      </c>
      <c r="K213" s="25">
        <f>SUM(K208:K211)</f>
        <v>22815</v>
      </c>
      <c r="M213" s="25">
        <f>SUM(M208:M211)</f>
        <v>21848</v>
      </c>
    </row>
    <row r="214" spans="2:13" s="190" customFormat="1" ht="13.5" thickTop="1" x14ac:dyDescent="0.2">
      <c r="K214" s="217"/>
      <c r="M214" s="217"/>
    </row>
    <row r="215" spans="2:13" s="190" customFormat="1" x14ac:dyDescent="0.2">
      <c r="B215" s="133" t="s">
        <v>99</v>
      </c>
      <c r="C215" s="92"/>
      <c r="D215" s="92"/>
      <c r="E215" s="92"/>
      <c r="F215" s="92"/>
      <c r="G215" s="92"/>
      <c r="H215" s="92"/>
      <c r="I215" s="92"/>
      <c r="J215" s="92"/>
      <c r="K215" s="97"/>
      <c r="L215" s="98"/>
      <c r="M215" s="99"/>
    </row>
    <row r="216" spans="2:13" s="190" customFormat="1" x14ac:dyDescent="0.2">
      <c r="B216" s="283"/>
      <c r="C216" s="284"/>
      <c r="D216" s="284"/>
      <c r="E216" s="284"/>
      <c r="F216" s="284"/>
      <c r="G216" s="284"/>
      <c r="H216" s="284"/>
      <c r="I216" s="284"/>
      <c r="J216" s="284"/>
      <c r="K216" s="284"/>
      <c r="L216" s="284"/>
      <c r="M216" s="285"/>
    </row>
    <row r="217" spans="2:13" s="190" customFormat="1" x14ac:dyDescent="0.2"/>
    <row r="218" spans="2:13" s="190" customFormat="1" x14ac:dyDescent="0.2"/>
    <row r="219" spans="2:13" s="190" customFormat="1" x14ac:dyDescent="0.2">
      <c r="B219" s="212" t="s">
        <v>525</v>
      </c>
    </row>
    <row r="220" spans="2:13" s="190" customFormat="1" x14ac:dyDescent="0.2"/>
    <row r="221" spans="2:13" s="190" customFormat="1" ht="28.9" customHeight="1" x14ac:dyDescent="0.2">
      <c r="B221" s="315" t="s">
        <v>527</v>
      </c>
      <c r="C221" s="316"/>
      <c r="D221" s="316"/>
      <c r="E221" s="316"/>
      <c r="F221" s="316"/>
      <c r="G221" s="316"/>
      <c r="H221" s="316"/>
      <c r="I221" s="316"/>
      <c r="J221" s="316"/>
      <c r="K221" s="316"/>
      <c r="L221" s="316"/>
      <c r="M221" s="317"/>
    </row>
    <row r="222" spans="2:13" s="190" customFormat="1" x14ac:dyDescent="0.2"/>
    <row r="223" spans="2:13" s="190" customFormat="1" x14ac:dyDescent="0.2">
      <c r="B223" s="189" t="s">
        <v>526</v>
      </c>
    </row>
    <row r="224" spans="2:13" s="190" customFormat="1" x14ac:dyDescent="0.2"/>
    <row r="225" spans="3:13" s="186" customFormat="1" x14ac:dyDescent="0.2">
      <c r="C225" s="187"/>
      <c r="D225" s="187"/>
      <c r="E225" s="187"/>
      <c r="F225" s="187"/>
      <c r="G225" s="187"/>
      <c r="H225" s="187"/>
      <c r="I225" s="187"/>
      <c r="J225" s="187"/>
      <c r="K225" s="187"/>
      <c r="L225" s="187"/>
      <c r="M225" s="187"/>
    </row>
    <row r="226" spans="3:13" s="186" customFormat="1" x14ac:dyDescent="0.2">
      <c r="C226" s="187"/>
      <c r="D226" s="187"/>
      <c r="E226" s="187"/>
      <c r="F226" s="187"/>
      <c r="G226" s="187"/>
      <c r="H226" s="187"/>
      <c r="I226" s="187"/>
      <c r="J226" s="187"/>
      <c r="K226" s="187"/>
      <c r="L226" s="187"/>
      <c r="M226" s="187"/>
    </row>
    <row r="227" spans="3:13" s="186" customFormat="1" x14ac:dyDescent="0.2">
      <c r="C227" s="187"/>
      <c r="D227" s="187"/>
      <c r="E227" s="187"/>
      <c r="F227" s="187"/>
      <c r="G227" s="187"/>
      <c r="H227" s="187"/>
      <c r="I227" s="187"/>
      <c r="J227" s="187"/>
      <c r="K227" s="187"/>
      <c r="L227" s="187"/>
      <c r="M227" s="187"/>
    </row>
    <row r="228" spans="3:13" s="186" customFormat="1" x14ac:dyDescent="0.2">
      <c r="C228" s="187"/>
      <c r="D228" s="187"/>
      <c r="E228" s="187"/>
      <c r="F228" s="187"/>
      <c r="G228" s="187"/>
      <c r="H228" s="187"/>
      <c r="I228" s="187"/>
      <c r="J228" s="187"/>
      <c r="K228" s="187"/>
      <c r="L228" s="187"/>
      <c r="M228" s="187"/>
    </row>
    <row r="229" spans="3:13" s="186" customFormat="1" x14ac:dyDescent="0.2">
      <c r="C229" s="187"/>
      <c r="D229" s="187"/>
      <c r="E229" s="187"/>
      <c r="F229" s="187"/>
      <c r="G229" s="187"/>
      <c r="H229" s="187"/>
      <c r="I229" s="187"/>
      <c r="J229" s="187"/>
      <c r="K229" s="187"/>
      <c r="L229" s="187"/>
      <c r="M229" s="187"/>
    </row>
    <row r="230" spans="3:13" s="186" customFormat="1" x14ac:dyDescent="0.2">
      <c r="C230" s="187"/>
      <c r="D230" s="187"/>
      <c r="E230" s="187"/>
      <c r="F230" s="187"/>
      <c r="G230" s="187"/>
      <c r="H230" s="187"/>
      <c r="I230" s="187"/>
      <c r="J230" s="187"/>
      <c r="K230" s="187"/>
      <c r="L230" s="187"/>
      <c r="M230" s="187"/>
    </row>
    <row r="231" spans="3:13" s="186" customFormat="1" x14ac:dyDescent="0.2">
      <c r="C231" s="187"/>
      <c r="D231" s="187"/>
      <c r="E231" s="187"/>
      <c r="F231" s="187"/>
      <c r="G231" s="187"/>
      <c r="H231" s="187"/>
      <c r="I231" s="187"/>
      <c r="J231" s="187"/>
      <c r="K231" s="187"/>
      <c r="L231" s="187"/>
      <c r="M231" s="187"/>
    </row>
    <row r="232" spans="3:13" s="186" customFormat="1" x14ac:dyDescent="0.2">
      <c r="C232" s="187"/>
      <c r="D232" s="187"/>
      <c r="E232" s="187"/>
      <c r="F232" s="187"/>
      <c r="G232" s="187"/>
      <c r="H232" s="187"/>
      <c r="I232" s="187"/>
      <c r="J232" s="187"/>
      <c r="K232" s="187"/>
      <c r="L232" s="187"/>
      <c r="M232" s="187"/>
    </row>
    <row r="233" spans="3:13" s="186" customFormat="1" x14ac:dyDescent="0.2">
      <c r="C233" s="187"/>
      <c r="D233" s="187"/>
      <c r="E233" s="187"/>
      <c r="F233" s="187"/>
      <c r="G233" s="187"/>
      <c r="H233" s="187"/>
      <c r="I233" s="187"/>
      <c r="J233" s="187"/>
      <c r="K233" s="187"/>
      <c r="L233" s="187"/>
      <c r="M233" s="187"/>
    </row>
    <row r="234" spans="3:13" s="186" customFormat="1" x14ac:dyDescent="0.2">
      <c r="C234" s="187"/>
      <c r="D234" s="187"/>
      <c r="E234" s="187"/>
      <c r="F234" s="187"/>
      <c r="G234" s="187"/>
      <c r="H234" s="187"/>
      <c r="I234" s="187"/>
      <c r="J234" s="187"/>
      <c r="K234" s="187"/>
      <c r="L234" s="187"/>
      <c r="M234" s="187"/>
    </row>
    <row r="235" spans="3:13" s="186" customFormat="1" x14ac:dyDescent="0.2">
      <c r="C235" s="187"/>
      <c r="D235" s="187"/>
      <c r="E235" s="187"/>
      <c r="F235" s="187"/>
      <c r="G235" s="187"/>
      <c r="H235" s="187"/>
      <c r="I235" s="187"/>
      <c r="J235" s="187"/>
      <c r="K235" s="187"/>
      <c r="L235" s="187"/>
      <c r="M235" s="187"/>
    </row>
    <row r="236" spans="3:13" x14ac:dyDescent="0.2">
      <c r="F236" s="8" t="s">
        <v>226</v>
      </c>
      <c r="G236" s="89">
        <f>G79+2</f>
        <v>20</v>
      </c>
    </row>
  </sheetData>
  <mergeCells count="13">
    <mergeCell ref="B61:M61"/>
    <mergeCell ref="B26:M26"/>
    <mergeCell ref="B63:M63"/>
    <mergeCell ref="B46:M46"/>
    <mergeCell ref="B62:M62"/>
    <mergeCell ref="B202:M202"/>
    <mergeCell ref="B216:M216"/>
    <mergeCell ref="B221:M221"/>
    <mergeCell ref="B127:M127"/>
    <mergeCell ref="B112:M112"/>
    <mergeCell ref="B195:E195"/>
    <mergeCell ref="B192:M192"/>
    <mergeCell ref="B155:M155"/>
  </mergeCells>
  <phoneticPr fontId="0" type="noConversion"/>
  <conditionalFormatting sqref="G236 M34:M41 K34:K41 M181:M187 M171:M179 K171:K179 K181:K187 G158 K121:K122 M121:M122 K102 M102 K93:K95 K98:K100 B98:B100 M98:M100 M93:M95 K109 M109 G79 M56 K56 B56 M13:M21 K13:K21 K145:K150 M145:M150">
    <cfRule type="expression" dxfId="27" priority="30" stopIfTrue="1">
      <formula>ISBLANK(B13)</formula>
    </cfRule>
  </conditionalFormatting>
  <conditionalFormatting sqref="M208:M211 K208:K211">
    <cfRule type="expression" dxfId="26" priority="3" stopIfTrue="1">
      <formula>ISBLANK(K208)</formula>
    </cfRule>
  </conditionalFormatting>
  <conditionalFormatting sqref="K197">
    <cfRule type="expression" dxfId="25" priority="1" stopIfTrue="1">
      <formula>ISBLANK(K197)</formula>
    </cfRule>
  </conditionalFormatting>
  <dataValidations count="1">
    <dataValidation type="whole" operator="greaterThanOrEqual" allowBlank="1" showErrorMessage="1" errorTitle="Invoerfout" error="Alleen positieve getallen invoeren." sqref="M208:M211 K208:K211" xr:uid="{7E09ECF6-312B-4611-9ED9-EB805F69FC6C}">
      <formula1>0</formula1>
    </dataValidation>
  </dataValidations>
  <pageMargins left="0.39370078740157483" right="0.39370078740157483" top="0.39370078740157483" bottom="0.19685039370078741" header="0.51181102362204722" footer="0.51181102362204722"/>
  <pageSetup paperSize="9" scale="81" orientation="portrait" r:id="rId1"/>
  <headerFooter alignWithMargins="0"/>
  <rowBreaks count="2" manualBreakCount="2">
    <brk id="79" max="12" man="1"/>
    <brk id="158" max="12"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1EDD5-845A-410B-BE24-03AC16D48376}">
  <sheetPr>
    <pageSetUpPr fitToPage="1"/>
  </sheetPr>
  <dimension ref="A1:Q114"/>
  <sheetViews>
    <sheetView view="pageBreakPreview" zoomScale="91" zoomScaleNormal="100" zoomScaleSheetLayoutView="91" workbookViewId="0">
      <selection activeCell="B86" sqref="B86"/>
    </sheetView>
  </sheetViews>
  <sheetFormatPr defaultColWidth="8.85546875" defaultRowHeight="15" x14ac:dyDescent="0.25"/>
  <cols>
    <col min="1" max="1" width="3.5703125" style="250" customWidth="1"/>
    <col min="2" max="2" width="61.7109375" style="250" customWidth="1"/>
    <col min="3" max="3" width="15.85546875" style="250" customWidth="1"/>
    <col min="4" max="4" width="7" style="250" customWidth="1"/>
    <col min="5" max="5" width="15.140625" style="250" customWidth="1"/>
    <col min="6" max="6" width="6.85546875" style="250" customWidth="1"/>
    <col min="7" max="7" width="15.28515625" style="250" customWidth="1"/>
    <col min="8" max="8" width="6.85546875" style="250" hidden="1" customWidth="1"/>
    <col min="9" max="9" width="15.28515625" style="250" hidden="1" customWidth="1"/>
    <col min="10" max="10" width="7.28515625" style="250" hidden="1" customWidth="1"/>
    <col min="11" max="11" width="14.5703125" style="250" hidden="1" customWidth="1"/>
    <col min="12" max="16384" width="8.85546875" style="250"/>
  </cols>
  <sheetData>
    <row r="1" spans="1:17" s="218" customFormat="1" ht="12.75" x14ac:dyDescent="0.2">
      <c r="B1" s="215" t="str">
        <f>'5.1.19 toel. enkelv. res.rek.'!B1</f>
        <v>Stichting Klas op Wielen</v>
      </c>
      <c r="J1" s="219"/>
      <c r="K1" s="219"/>
      <c r="L1" s="219"/>
      <c r="M1" s="219"/>
    </row>
    <row r="2" spans="1:17" s="218" customFormat="1" ht="12.75" x14ac:dyDescent="0.2">
      <c r="B2" s="220"/>
      <c r="C2" s="221"/>
      <c r="D2" s="221"/>
      <c r="E2" s="221"/>
      <c r="F2" s="221"/>
      <c r="G2" s="221"/>
      <c r="H2" s="221"/>
      <c r="I2" s="221"/>
      <c r="J2" s="222"/>
      <c r="K2" s="222"/>
      <c r="L2" s="222"/>
      <c r="M2" s="222"/>
    </row>
    <row r="3" spans="1:17" s="218" customFormat="1" ht="12.75" x14ac:dyDescent="0.2">
      <c r="B3" s="223"/>
      <c r="C3" s="222"/>
      <c r="D3" s="222"/>
      <c r="E3" s="222"/>
      <c r="F3" s="222"/>
      <c r="G3" s="222"/>
      <c r="H3" s="222"/>
      <c r="I3" s="222"/>
      <c r="J3" s="222"/>
      <c r="K3" s="222"/>
      <c r="L3" s="222"/>
      <c r="M3" s="222"/>
      <c r="N3" s="219"/>
    </row>
    <row r="4" spans="1:17" s="218" customFormat="1" ht="12.75" x14ac:dyDescent="0.2">
      <c r="B4" s="215" t="s">
        <v>321</v>
      </c>
      <c r="J4" s="219"/>
      <c r="K4" s="219"/>
      <c r="L4" s="219"/>
      <c r="M4" s="219"/>
    </row>
    <row r="5" spans="1:17" s="218" customFormat="1" ht="12.75" x14ac:dyDescent="0.2">
      <c r="B5" s="224"/>
    </row>
    <row r="6" spans="1:17" s="218" customFormat="1" ht="12.75" x14ac:dyDescent="0.2">
      <c r="B6" s="224"/>
      <c r="E6" s="222"/>
      <c r="F6" s="222"/>
      <c r="G6" s="222"/>
      <c r="H6" s="222"/>
      <c r="I6" s="222"/>
      <c r="J6" s="222"/>
      <c r="K6" s="222"/>
      <c r="L6" s="222"/>
      <c r="M6" s="222"/>
    </row>
    <row r="7" spans="1:17" s="218" customFormat="1" ht="12.75" x14ac:dyDescent="0.2">
      <c r="B7" s="212" t="s">
        <v>528</v>
      </c>
      <c r="E7" s="222"/>
      <c r="F7" s="222"/>
      <c r="G7" s="222"/>
      <c r="H7" s="222"/>
      <c r="I7" s="222"/>
      <c r="J7" s="222"/>
      <c r="K7" s="222"/>
      <c r="L7" s="222"/>
      <c r="M7" s="222"/>
    </row>
    <row r="8" spans="1:17" s="218" customFormat="1" ht="12.75" x14ac:dyDescent="0.2">
      <c r="E8" s="222"/>
      <c r="F8" s="222"/>
      <c r="G8" s="222"/>
      <c r="H8" s="222"/>
      <c r="I8" s="222"/>
      <c r="J8" s="222"/>
      <c r="K8" s="222"/>
      <c r="L8" s="222"/>
      <c r="M8" s="222"/>
    </row>
    <row r="9" spans="1:17" s="225" customFormat="1" ht="12.75" customHeight="1" x14ac:dyDescent="0.2">
      <c r="B9" s="219" t="s">
        <v>529</v>
      </c>
      <c r="I9" s="226"/>
      <c r="J9" s="226"/>
      <c r="K9" s="226"/>
      <c r="L9" s="226"/>
      <c r="M9" s="253" t="s">
        <v>44</v>
      </c>
      <c r="N9" s="253"/>
      <c r="O9" s="253"/>
      <c r="P9" s="253"/>
      <c r="Q9" s="226"/>
    </row>
    <row r="10" spans="1:17" s="225" customFormat="1" ht="12.75" x14ac:dyDescent="0.2">
      <c r="B10" s="219"/>
      <c r="I10" s="227"/>
      <c r="J10" s="227"/>
      <c r="K10" s="227"/>
      <c r="L10" s="227"/>
      <c r="M10" s="253"/>
      <c r="N10" s="253"/>
      <c r="O10" s="253"/>
      <c r="P10" s="253"/>
      <c r="Q10" s="227"/>
    </row>
    <row r="11" spans="1:17" s="225" customFormat="1" ht="13.15" customHeight="1" x14ac:dyDescent="0.2">
      <c r="B11" s="228" t="s">
        <v>548</v>
      </c>
      <c r="I11" s="227"/>
      <c r="J11" s="227"/>
      <c r="K11" s="227"/>
      <c r="L11" s="227"/>
      <c r="M11" s="253"/>
      <c r="N11" s="253"/>
      <c r="O11" s="253"/>
      <c r="P11" s="253"/>
      <c r="Q11" s="227"/>
    </row>
    <row r="12" spans="1:17" s="225" customFormat="1" ht="13.15" customHeight="1" x14ac:dyDescent="0.2">
      <c r="B12" s="229"/>
      <c r="C12" s="230" t="s">
        <v>442</v>
      </c>
      <c r="D12" s="253"/>
    </row>
    <row r="13" spans="1:17" s="225" customFormat="1" ht="15" customHeight="1" x14ac:dyDescent="0.2">
      <c r="A13" s="232">
        <v>1</v>
      </c>
      <c r="B13" s="232" t="s">
        <v>530</v>
      </c>
      <c r="C13" s="231" t="s">
        <v>549</v>
      </c>
      <c r="D13" s="253"/>
    </row>
    <row r="14" spans="1:17" s="225" customFormat="1" ht="15" customHeight="1" x14ac:dyDescent="0.2">
      <c r="A14" s="232">
        <v>2</v>
      </c>
      <c r="B14" s="233" t="s">
        <v>531</v>
      </c>
      <c r="C14" s="234">
        <v>40852</v>
      </c>
    </row>
    <row r="15" spans="1:17" s="225" customFormat="1" ht="15" customHeight="1" x14ac:dyDescent="0.2">
      <c r="A15" s="235">
        <v>3</v>
      </c>
      <c r="B15" s="235" t="s">
        <v>532</v>
      </c>
      <c r="C15" s="236" t="s">
        <v>550</v>
      </c>
    </row>
    <row r="16" spans="1:17" s="225" customFormat="1" ht="15" customHeight="1" x14ac:dyDescent="0.2">
      <c r="A16" s="235">
        <v>4</v>
      </c>
      <c r="B16" s="235" t="s">
        <v>533</v>
      </c>
      <c r="C16" s="236" t="s">
        <v>473</v>
      </c>
    </row>
    <row r="17" spans="1:4" s="225" customFormat="1" ht="15" customHeight="1" x14ac:dyDescent="0.2">
      <c r="A17" s="235">
        <v>5</v>
      </c>
      <c r="B17" s="237" t="s">
        <v>534</v>
      </c>
      <c r="C17" s="238">
        <v>0.66666666666666663</v>
      </c>
    </row>
    <row r="18" spans="1:4" s="225" customFormat="1" ht="15" customHeight="1" x14ac:dyDescent="0.2">
      <c r="A18" s="235">
        <v>6</v>
      </c>
      <c r="B18" s="239" t="s">
        <v>535</v>
      </c>
      <c r="C18" s="240">
        <v>23590.570000000003</v>
      </c>
    </row>
    <row r="19" spans="1:4" s="225" customFormat="1" ht="15" customHeight="1" thickBot="1" x14ac:dyDescent="0.25">
      <c r="A19" s="235">
        <v>7</v>
      </c>
      <c r="B19" s="239" t="s">
        <v>536</v>
      </c>
      <c r="C19" s="240">
        <v>1866.25</v>
      </c>
    </row>
    <row r="20" spans="1:4" s="225" customFormat="1" ht="15" customHeight="1" thickBot="1" x14ac:dyDescent="0.25">
      <c r="A20" s="241">
        <v>8</v>
      </c>
      <c r="B20" s="229" t="s">
        <v>537</v>
      </c>
      <c r="C20" s="242">
        <f>SUM(C18:C19)</f>
        <v>25456.820000000003</v>
      </c>
    </row>
    <row r="21" spans="1:4" s="225" customFormat="1" ht="13.5" thickTop="1" x14ac:dyDescent="0.2">
      <c r="B21" s="229"/>
      <c r="C21" s="243"/>
    </row>
    <row r="22" spans="1:4" s="225" customFormat="1" ht="12.75" x14ac:dyDescent="0.2">
      <c r="A22" s="244">
        <v>9</v>
      </c>
      <c r="B22" s="225" t="s">
        <v>538</v>
      </c>
      <c r="C22" s="240">
        <v>68666.666666666657</v>
      </c>
    </row>
    <row r="23" spans="1:4" s="225" customFormat="1" ht="12.75" x14ac:dyDescent="0.2"/>
    <row r="24" spans="1:4" s="225" customFormat="1" ht="15" customHeight="1" x14ac:dyDescent="0.2">
      <c r="A24" s="245">
        <v>10</v>
      </c>
      <c r="B24" s="239" t="s">
        <v>539</v>
      </c>
      <c r="C24" s="240">
        <v>0</v>
      </c>
      <c r="D24" s="318"/>
    </row>
    <row r="25" spans="1:4" s="225" customFormat="1" ht="12.75" x14ac:dyDescent="0.2">
      <c r="A25" s="245">
        <v>11</v>
      </c>
      <c r="B25" s="239" t="s">
        <v>540</v>
      </c>
      <c r="C25" s="240">
        <v>0</v>
      </c>
      <c r="D25" s="318"/>
    </row>
    <row r="26" spans="1:4" s="225" customFormat="1" ht="12.75" x14ac:dyDescent="0.2">
      <c r="A26" s="245"/>
      <c r="B26" s="239"/>
    </row>
    <row r="27" spans="1:4" s="225" customFormat="1" ht="12.75" x14ac:dyDescent="0.2">
      <c r="B27" s="246" t="s">
        <v>541</v>
      </c>
    </row>
    <row r="28" spans="1:4" s="225" customFormat="1" ht="15" customHeight="1" x14ac:dyDescent="0.2">
      <c r="A28" s="247">
        <v>1</v>
      </c>
      <c r="B28" s="248" t="s">
        <v>533</v>
      </c>
      <c r="C28" s="236" t="s">
        <v>473</v>
      </c>
    </row>
    <row r="29" spans="1:4" s="225" customFormat="1" ht="12.75" x14ac:dyDescent="0.2">
      <c r="A29" s="247">
        <v>2</v>
      </c>
      <c r="B29" s="249" t="s">
        <v>534</v>
      </c>
      <c r="C29" s="238">
        <v>0.67</v>
      </c>
    </row>
    <row r="30" spans="1:4" s="225" customFormat="1" ht="12.75" x14ac:dyDescent="0.2">
      <c r="A30" s="244">
        <v>3</v>
      </c>
      <c r="B30" s="239" t="s">
        <v>535</v>
      </c>
      <c r="C30" s="240">
        <v>40533</v>
      </c>
    </row>
    <row r="31" spans="1:4" s="225" customFormat="1" ht="13.5" thickBot="1" x14ac:dyDescent="0.25">
      <c r="A31" s="244">
        <v>4</v>
      </c>
      <c r="B31" s="239" t="s">
        <v>542</v>
      </c>
      <c r="C31" s="240">
        <v>3475</v>
      </c>
    </row>
    <row r="32" spans="1:4" s="225" customFormat="1" ht="13.5" thickBot="1" x14ac:dyDescent="0.25">
      <c r="A32" s="244">
        <v>5</v>
      </c>
      <c r="B32" s="229" t="s">
        <v>543</v>
      </c>
      <c r="C32" s="242">
        <v>44008</v>
      </c>
    </row>
    <row r="33" spans="1:17" s="225" customFormat="1" ht="13.5" thickTop="1" x14ac:dyDescent="0.2">
      <c r="B33" s="229"/>
      <c r="C33" s="243"/>
    </row>
    <row r="34" spans="1:17" s="225" customFormat="1" ht="12.75" x14ac:dyDescent="0.2">
      <c r="A34" s="225">
        <v>6</v>
      </c>
      <c r="B34" s="225" t="s">
        <v>538</v>
      </c>
      <c r="C34" s="240">
        <v>66000</v>
      </c>
    </row>
    <row r="35" spans="1:17" s="225" customFormat="1" ht="12.75" x14ac:dyDescent="0.2"/>
    <row r="36" spans="1:17" s="225" customFormat="1" ht="12.75" x14ac:dyDescent="0.2"/>
    <row r="37" spans="1:17" s="225" customFormat="1" ht="12.75" x14ac:dyDescent="0.2">
      <c r="B37" s="228" t="s">
        <v>545</v>
      </c>
      <c r="L37" s="227"/>
      <c r="M37" s="227"/>
      <c r="N37" s="227"/>
      <c r="O37" s="227"/>
      <c r="P37" s="227"/>
      <c r="Q37" s="227"/>
    </row>
    <row r="38" spans="1:17" s="256" customFormat="1" x14ac:dyDescent="0.25">
      <c r="B38" s="225" t="s">
        <v>562</v>
      </c>
      <c r="C38" s="225" t="s">
        <v>564</v>
      </c>
      <c r="D38" s="257"/>
      <c r="E38" s="257"/>
      <c r="F38" s="257"/>
      <c r="G38" s="257"/>
      <c r="I38" s="258"/>
      <c r="J38" s="258"/>
      <c r="K38" s="258"/>
      <c r="L38" s="258"/>
      <c r="M38" s="258"/>
      <c r="N38" s="258"/>
      <c r="O38" s="258"/>
      <c r="P38" s="258"/>
      <c r="Q38" s="258"/>
    </row>
    <row r="39" spans="1:17" s="256" customFormat="1" x14ac:dyDescent="0.25">
      <c r="B39" s="225" t="s">
        <v>566</v>
      </c>
      <c r="C39" s="225" t="s">
        <v>563</v>
      </c>
      <c r="D39" s="257"/>
      <c r="E39" s="257"/>
      <c r="F39" s="257"/>
      <c r="G39" s="257"/>
      <c r="I39" s="258"/>
      <c r="J39" s="258"/>
      <c r="K39" s="258"/>
      <c r="L39" s="258"/>
      <c r="M39" s="258"/>
      <c r="N39" s="258"/>
      <c r="O39" s="258"/>
      <c r="P39" s="258"/>
      <c r="Q39" s="258"/>
    </row>
    <row r="40" spans="1:17" s="256" customFormat="1" x14ac:dyDescent="0.25">
      <c r="B40" s="225" t="s">
        <v>567</v>
      </c>
      <c r="C40" s="225" t="s">
        <v>563</v>
      </c>
      <c r="D40" s="257"/>
      <c r="E40" s="257"/>
      <c r="F40" s="257"/>
      <c r="G40" s="257"/>
      <c r="I40" s="258"/>
      <c r="J40" s="258"/>
      <c r="K40" s="258"/>
      <c r="L40" s="258"/>
      <c r="M40" s="258"/>
      <c r="N40" s="258"/>
      <c r="O40" s="258"/>
      <c r="P40" s="258"/>
      <c r="Q40" s="258"/>
    </row>
    <row r="41" spans="1:17" s="256" customFormat="1" x14ac:dyDescent="0.25">
      <c r="B41" s="225" t="s">
        <v>568</v>
      </c>
      <c r="C41" s="225" t="s">
        <v>563</v>
      </c>
      <c r="D41" s="257"/>
      <c r="E41" s="257"/>
      <c r="F41" s="257"/>
      <c r="G41" s="257"/>
      <c r="I41" s="258"/>
      <c r="J41" s="258"/>
      <c r="K41" s="258"/>
      <c r="L41" s="258"/>
      <c r="M41" s="258"/>
      <c r="N41" s="258"/>
      <c r="O41" s="258"/>
      <c r="P41" s="258"/>
      <c r="Q41" s="258"/>
    </row>
    <row r="42" spans="1:17" s="256" customFormat="1" x14ac:dyDescent="0.25">
      <c r="B42" s="257"/>
      <c r="C42" s="257"/>
      <c r="D42" s="257"/>
      <c r="E42" s="257"/>
      <c r="F42" s="257"/>
      <c r="G42" s="257"/>
      <c r="I42" s="258"/>
      <c r="J42" s="258"/>
      <c r="K42" s="258"/>
      <c r="L42" s="258"/>
      <c r="M42" s="258"/>
      <c r="N42" s="258"/>
      <c r="O42" s="258"/>
      <c r="P42" s="258"/>
      <c r="Q42" s="258"/>
    </row>
    <row r="43" spans="1:17" s="256" customFormat="1" ht="15" hidden="1" customHeight="1" x14ac:dyDescent="0.25">
      <c r="B43" s="257"/>
      <c r="C43" s="257"/>
      <c r="D43" s="257"/>
      <c r="E43" s="257"/>
      <c r="F43" s="257"/>
      <c r="G43" s="257"/>
      <c r="I43" s="258"/>
      <c r="J43" s="258"/>
      <c r="K43" s="258"/>
      <c r="L43" s="258"/>
      <c r="M43" s="258"/>
      <c r="N43" s="258"/>
      <c r="O43" s="258"/>
      <c r="P43" s="258"/>
      <c r="Q43" s="258"/>
    </row>
    <row r="44" spans="1:17" s="256" customFormat="1" ht="15" hidden="1" customHeight="1" x14ac:dyDescent="0.25">
      <c r="B44" s="259" t="s">
        <v>565</v>
      </c>
      <c r="I44" s="258"/>
      <c r="J44" s="258"/>
      <c r="K44" s="258"/>
      <c r="L44" s="258"/>
      <c r="M44" s="258"/>
      <c r="N44" s="258"/>
      <c r="O44" s="258"/>
      <c r="P44" s="258"/>
      <c r="Q44" s="258"/>
    </row>
    <row r="45" spans="1:17" s="256" customFormat="1" ht="15" hidden="1" customHeight="1" x14ac:dyDescent="0.25">
      <c r="A45" s="277">
        <v>1</v>
      </c>
      <c r="B45" s="278" t="s">
        <v>530</v>
      </c>
      <c r="C45" s="261"/>
      <c r="D45" s="261"/>
      <c r="E45" s="261"/>
      <c r="I45" s="258"/>
      <c r="J45" s="258"/>
      <c r="K45" s="258"/>
      <c r="L45" s="258"/>
      <c r="M45" s="258"/>
      <c r="N45" s="258"/>
      <c r="O45" s="258"/>
      <c r="P45" s="258"/>
      <c r="Q45" s="258"/>
    </row>
    <row r="46" spans="1:17" s="256" customFormat="1" ht="15" hidden="1" customHeight="1" x14ac:dyDescent="0.25">
      <c r="A46" s="277">
        <v>2</v>
      </c>
      <c r="B46" s="279" t="s">
        <v>531</v>
      </c>
      <c r="C46" s="262"/>
      <c r="D46" s="272"/>
      <c r="E46" s="262"/>
      <c r="F46" s="274"/>
      <c r="G46" s="262"/>
      <c r="I46" s="258"/>
      <c r="J46" s="258"/>
      <c r="K46" s="258"/>
      <c r="L46" s="258"/>
      <c r="M46" s="258"/>
      <c r="N46" s="258"/>
      <c r="O46" s="258"/>
      <c r="P46" s="258"/>
      <c r="Q46" s="258"/>
    </row>
    <row r="47" spans="1:17" s="256" customFormat="1" ht="15" hidden="1" customHeight="1" x14ac:dyDescent="0.25">
      <c r="A47" s="275">
        <v>3</v>
      </c>
      <c r="B47" s="280" t="s">
        <v>532</v>
      </c>
      <c r="C47" s="262"/>
      <c r="D47" s="272"/>
      <c r="E47" s="262"/>
      <c r="F47" s="274"/>
      <c r="G47" s="262"/>
      <c r="I47" s="258"/>
      <c r="J47" s="258"/>
      <c r="K47" s="258"/>
      <c r="L47" s="258"/>
      <c r="M47" s="258"/>
      <c r="N47" s="258"/>
      <c r="O47" s="258"/>
      <c r="P47" s="258"/>
      <c r="Q47" s="258"/>
    </row>
    <row r="48" spans="1:17" s="256" customFormat="1" ht="15" hidden="1" customHeight="1" x14ac:dyDescent="0.25">
      <c r="A48" s="275">
        <v>4</v>
      </c>
      <c r="B48" s="276" t="s">
        <v>534</v>
      </c>
      <c r="C48" s="264">
        <v>0</v>
      </c>
      <c r="D48" s="272"/>
      <c r="E48" s="264">
        <v>0</v>
      </c>
      <c r="F48" s="274"/>
      <c r="G48" s="264">
        <v>0</v>
      </c>
    </row>
    <row r="49" spans="1:7" s="256" customFormat="1" ht="15" hidden="1" customHeight="1" x14ac:dyDescent="0.25">
      <c r="A49" s="269">
        <v>5</v>
      </c>
      <c r="B49" s="265" t="s">
        <v>535</v>
      </c>
      <c r="C49" s="266">
        <v>0</v>
      </c>
      <c r="D49" s="272"/>
      <c r="E49" s="266">
        <v>0</v>
      </c>
      <c r="F49" s="274"/>
      <c r="G49" s="266">
        <v>0</v>
      </c>
    </row>
    <row r="50" spans="1:7" s="256" customFormat="1" ht="15" hidden="1" customHeight="1" x14ac:dyDescent="0.25">
      <c r="A50" s="271">
        <v>6</v>
      </c>
      <c r="B50" s="265" t="s">
        <v>542</v>
      </c>
      <c r="C50" s="266">
        <v>0</v>
      </c>
      <c r="D50" s="272"/>
      <c r="E50" s="266">
        <v>0</v>
      </c>
      <c r="F50" s="274"/>
      <c r="G50" s="266">
        <v>0</v>
      </c>
    </row>
    <row r="51" spans="1:7" s="256" customFormat="1" ht="15.75" hidden="1" customHeight="1" thickBot="1" x14ac:dyDescent="0.3">
      <c r="A51" s="269">
        <v>7</v>
      </c>
      <c r="B51" s="260" t="s">
        <v>544</v>
      </c>
      <c r="C51" s="267">
        <f>SUM(C49:C50)</f>
        <v>0</v>
      </c>
      <c r="D51" s="274"/>
      <c r="E51" s="267">
        <f>SUM(E49:E50)</f>
        <v>0</v>
      </c>
      <c r="F51" s="274"/>
      <c r="G51" s="267">
        <f>SUM(G49:G50)</f>
        <v>0</v>
      </c>
    </row>
    <row r="52" spans="1:7" s="256" customFormat="1" ht="15" hidden="1" customHeight="1" x14ac:dyDescent="0.25">
      <c r="A52" s="269"/>
      <c r="B52" s="260"/>
      <c r="C52" s="268"/>
      <c r="D52" s="274"/>
      <c r="E52" s="268"/>
      <c r="F52" s="274"/>
      <c r="G52" s="268"/>
    </row>
    <row r="53" spans="1:7" s="256" customFormat="1" ht="15" hidden="1" customHeight="1" x14ac:dyDescent="0.25">
      <c r="A53" s="269">
        <v>8</v>
      </c>
      <c r="B53" s="270" t="s">
        <v>546</v>
      </c>
      <c r="C53" s="281"/>
      <c r="D53" s="274"/>
      <c r="E53" s="281"/>
      <c r="F53" s="274"/>
      <c r="G53" s="281"/>
    </row>
    <row r="54" spans="1:7" s="256" customFormat="1" ht="15" hidden="1" customHeight="1" x14ac:dyDescent="0.25">
      <c r="A54" s="269"/>
      <c r="B54" s="260"/>
      <c r="C54" s="268"/>
      <c r="D54" s="274"/>
      <c r="E54" s="268"/>
      <c r="F54" s="274"/>
      <c r="G54" s="268"/>
    </row>
    <row r="55" spans="1:7" s="256" customFormat="1" ht="15" hidden="1" customHeight="1" x14ac:dyDescent="0.25">
      <c r="B55" s="273" t="s">
        <v>541</v>
      </c>
      <c r="C55" s="274"/>
      <c r="D55" s="274"/>
      <c r="E55" s="274"/>
      <c r="F55" s="274"/>
      <c r="G55" s="274"/>
    </row>
    <row r="56" spans="1:7" s="256" customFormat="1" ht="15" hidden="1" customHeight="1" x14ac:dyDescent="0.25">
      <c r="A56" s="275">
        <v>1</v>
      </c>
      <c r="B56" s="276" t="s">
        <v>534</v>
      </c>
      <c r="C56" s="264">
        <v>0</v>
      </c>
      <c r="D56" s="272"/>
      <c r="E56" s="264">
        <v>0</v>
      </c>
      <c r="F56" s="274"/>
      <c r="G56" s="264">
        <v>0</v>
      </c>
    </row>
    <row r="57" spans="1:7" s="256" customFormat="1" ht="15" hidden="1" customHeight="1" x14ac:dyDescent="0.25">
      <c r="A57" s="269">
        <v>2</v>
      </c>
      <c r="B57" s="265" t="s">
        <v>535</v>
      </c>
      <c r="C57" s="266">
        <v>0</v>
      </c>
      <c r="D57" s="272"/>
      <c r="E57" s="266">
        <v>0</v>
      </c>
      <c r="F57" s="274"/>
      <c r="G57" s="266">
        <v>0</v>
      </c>
    </row>
    <row r="58" spans="1:7" s="256" customFormat="1" ht="15" hidden="1" customHeight="1" x14ac:dyDescent="0.25">
      <c r="A58" s="271">
        <v>3</v>
      </c>
      <c r="B58" s="265" t="s">
        <v>542</v>
      </c>
      <c r="C58" s="266">
        <v>0</v>
      </c>
      <c r="D58" s="272"/>
      <c r="E58" s="266">
        <v>0</v>
      </c>
      <c r="F58" s="274"/>
      <c r="G58" s="266">
        <v>0</v>
      </c>
    </row>
    <row r="59" spans="1:7" s="256" customFormat="1" ht="15.75" hidden="1" customHeight="1" thickBot="1" x14ac:dyDescent="0.3">
      <c r="A59" s="269">
        <v>4</v>
      </c>
      <c r="B59" s="260" t="s">
        <v>544</v>
      </c>
      <c r="C59" s="267">
        <f>C57+C58</f>
        <v>0</v>
      </c>
      <c r="D59" s="274"/>
      <c r="E59" s="267">
        <f>E57+E58</f>
        <v>0</v>
      </c>
      <c r="F59" s="274"/>
      <c r="G59" s="267">
        <f>G57+G58</f>
        <v>0</v>
      </c>
    </row>
    <row r="60" spans="1:7" s="256" customFormat="1" ht="15" hidden="1" customHeight="1" x14ac:dyDescent="0.25">
      <c r="B60" s="270"/>
      <c r="C60" s="270"/>
      <c r="D60" s="263"/>
      <c r="E60" s="270"/>
    </row>
    <row r="61" spans="1:7" s="256" customFormat="1" ht="15" hidden="1" customHeight="1" x14ac:dyDescent="0.25">
      <c r="B61" s="259"/>
    </row>
    <row r="62" spans="1:7" s="256" customFormat="1" ht="15" hidden="1" customHeight="1" x14ac:dyDescent="0.25"/>
    <row r="63" spans="1:7" s="256" customFormat="1" x14ac:dyDescent="0.25">
      <c r="B63" s="215" t="s">
        <v>547</v>
      </c>
    </row>
    <row r="64" spans="1:7" s="256" customFormat="1" ht="129" customHeight="1" x14ac:dyDescent="0.25">
      <c r="B64" s="319" t="s">
        <v>569</v>
      </c>
      <c r="C64" s="319"/>
      <c r="D64" s="319"/>
      <c r="E64" s="319"/>
    </row>
    <row r="65" spans="2:2" s="225" customFormat="1" ht="12.75" x14ac:dyDescent="0.2">
      <c r="B65" s="228"/>
    </row>
    <row r="66" spans="2:2" s="225" customFormat="1" ht="12.75" x14ac:dyDescent="0.2">
      <c r="B66" s="228"/>
    </row>
    <row r="67" spans="2:2" s="225" customFormat="1" ht="12.75" x14ac:dyDescent="0.2">
      <c r="B67" s="228"/>
    </row>
    <row r="68" spans="2:2" s="225" customFormat="1" ht="12.75" x14ac:dyDescent="0.2">
      <c r="B68" s="228"/>
    </row>
    <row r="69" spans="2:2" s="225" customFormat="1" ht="12.75" x14ac:dyDescent="0.2">
      <c r="B69" s="228"/>
    </row>
    <row r="70" spans="2:2" s="225" customFormat="1" ht="12.75" x14ac:dyDescent="0.2">
      <c r="B70" s="228"/>
    </row>
    <row r="71" spans="2:2" s="225" customFormat="1" ht="12.75" x14ac:dyDescent="0.2">
      <c r="B71" s="228"/>
    </row>
    <row r="72" spans="2:2" s="225" customFormat="1" ht="12.75" x14ac:dyDescent="0.2">
      <c r="B72" s="228"/>
    </row>
    <row r="73" spans="2:2" s="225" customFormat="1" ht="12.75" x14ac:dyDescent="0.2">
      <c r="B73" s="228"/>
    </row>
    <row r="74" spans="2:2" s="225" customFormat="1" ht="12.75" x14ac:dyDescent="0.2">
      <c r="B74" s="228"/>
    </row>
    <row r="75" spans="2:2" s="225" customFormat="1" ht="12.75" x14ac:dyDescent="0.2">
      <c r="B75" s="228"/>
    </row>
    <row r="76" spans="2:2" s="225" customFormat="1" ht="12.75" x14ac:dyDescent="0.2">
      <c r="B76" s="228"/>
    </row>
    <row r="77" spans="2:2" s="225" customFormat="1" ht="12.75" x14ac:dyDescent="0.2">
      <c r="B77" s="228"/>
    </row>
    <row r="78" spans="2:2" s="225" customFormat="1" ht="12.75" x14ac:dyDescent="0.2">
      <c r="B78" s="228"/>
    </row>
    <row r="79" spans="2:2" s="225" customFormat="1" ht="12.75" x14ac:dyDescent="0.2">
      <c r="B79" s="228"/>
    </row>
    <row r="80" spans="2:2" s="225" customFormat="1" ht="12.75" x14ac:dyDescent="0.2">
      <c r="B80" s="228"/>
    </row>
    <row r="81" spans="2:3" s="225" customFormat="1" ht="12.75" x14ac:dyDescent="0.2">
      <c r="B81" s="228"/>
    </row>
    <row r="82" spans="2:3" s="225" customFormat="1" ht="12.75" x14ac:dyDescent="0.2">
      <c r="B82" s="228"/>
    </row>
    <row r="83" spans="2:3" s="225" customFormat="1" ht="12.75" x14ac:dyDescent="0.2">
      <c r="B83" s="228"/>
    </row>
    <row r="84" spans="2:3" s="225" customFormat="1" ht="12.75" x14ac:dyDescent="0.2">
      <c r="B84" s="228"/>
    </row>
    <row r="85" spans="2:3" s="225" customFormat="1" ht="12.75" x14ac:dyDescent="0.2">
      <c r="B85" s="228"/>
    </row>
    <row r="86" spans="2:3" s="225" customFormat="1" ht="12.75" x14ac:dyDescent="0.2">
      <c r="B86" s="228"/>
    </row>
    <row r="87" spans="2:3" s="225" customFormat="1" ht="12.75" x14ac:dyDescent="0.2">
      <c r="B87" s="228"/>
    </row>
    <row r="88" spans="2:3" s="225" customFormat="1" ht="12.75" x14ac:dyDescent="0.2">
      <c r="B88" s="228"/>
    </row>
    <row r="89" spans="2:3" s="225" customFormat="1" ht="12.75" x14ac:dyDescent="0.2">
      <c r="B89" s="228"/>
    </row>
    <row r="90" spans="2:3" s="225" customFormat="1" ht="12.75" x14ac:dyDescent="0.2">
      <c r="B90" s="228"/>
    </row>
    <row r="91" spans="2:3" s="225" customFormat="1" ht="12.75" x14ac:dyDescent="0.2">
      <c r="B91" s="90" t="s">
        <v>553</v>
      </c>
      <c r="C91" s="188">
        <f>'5.1.19 toel. enkelv. res.rek.'!G79+3</f>
        <v>21</v>
      </c>
    </row>
    <row r="92" spans="2:3" s="225" customFormat="1" ht="12.75" x14ac:dyDescent="0.2">
      <c r="B92" s="228"/>
    </row>
    <row r="93" spans="2:3" s="225" customFormat="1" ht="12.75" x14ac:dyDescent="0.2">
      <c r="B93" s="228"/>
    </row>
    <row r="94" spans="2:3" s="225" customFormat="1" ht="12.75" x14ac:dyDescent="0.2">
      <c r="B94" s="228"/>
    </row>
    <row r="95" spans="2:3" s="225" customFormat="1" ht="12.75" x14ac:dyDescent="0.2">
      <c r="B95" s="228"/>
    </row>
    <row r="96" spans="2:3" s="225" customFormat="1" ht="12.75" x14ac:dyDescent="0.2">
      <c r="B96" s="228"/>
    </row>
    <row r="97" spans="2:5" s="225" customFormat="1" ht="12.75" x14ac:dyDescent="0.2">
      <c r="B97" s="228"/>
    </row>
    <row r="98" spans="2:5" s="225" customFormat="1" ht="12.75" x14ac:dyDescent="0.2">
      <c r="B98" s="228"/>
    </row>
    <row r="99" spans="2:5" s="225" customFormat="1" ht="12.75" x14ac:dyDescent="0.2">
      <c r="B99" s="228"/>
    </row>
    <row r="100" spans="2:5" s="225" customFormat="1" ht="12.75" x14ac:dyDescent="0.2">
      <c r="B100" s="228"/>
    </row>
    <row r="101" spans="2:5" s="225" customFormat="1" ht="12.75" x14ac:dyDescent="0.2">
      <c r="B101" s="228"/>
    </row>
    <row r="102" spans="2:5" s="225" customFormat="1" ht="12.75" x14ac:dyDescent="0.2">
      <c r="B102" s="228"/>
    </row>
    <row r="103" spans="2:5" s="225" customFormat="1" ht="12.75" x14ac:dyDescent="0.2">
      <c r="B103" s="228"/>
    </row>
    <row r="104" spans="2:5" s="225" customFormat="1" ht="12.75" x14ac:dyDescent="0.2">
      <c r="B104" s="228"/>
    </row>
    <row r="106" spans="2:5" x14ac:dyDescent="0.25">
      <c r="D106" s="251"/>
      <c r="E106" s="251"/>
    </row>
    <row r="107" spans="2:5" x14ac:dyDescent="0.25">
      <c r="D107" s="252"/>
      <c r="E107" s="251"/>
    </row>
    <row r="108" spans="2:5" x14ac:dyDescent="0.25">
      <c r="D108" s="251"/>
      <c r="E108" s="251"/>
    </row>
    <row r="109" spans="2:5" x14ac:dyDescent="0.25">
      <c r="D109" s="251"/>
    </row>
    <row r="110" spans="2:5" x14ac:dyDescent="0.25">
      <c r="D110" s="251"/>
    </row>
    <row r="111" spans="2:5" x14ac:dyDescent="0.25">
      <c r="D111" s="252"/>
    </row>
    <row r="112" spans="2:5" x14ac:dyDescent="0.25">
      <c r="D112" s="251"/>
    </row>
    <row r="113" spans="4:4" x14ac:dyDescent="0.25">
      <c r="D113" s="251"/>
    </row>
    <row r="114" spans="4:4" x14ac:dyDescent="0.25">
      <c r="D114" s="251"/>
    </row>
  </sheetData>
  <protectedRanges>
    <protectedRange sqref="C12:C18 C28:C30" name="Bereik2"/>
    <protectedRange sqref="C31 C19" name="Bereik3"/>
    <protectedRange sqref="C24:C26 C22 C34" name="Bereik4"/>
    <protectedRange sqref="B91:C91 E91" name="Bereik9"/>
    <protectedRange sqref="C45:E48 C56:E56 G46:G48 G56" name="Bereik2_1"/>
    <protectedRange sqref="C50:E50 C58:E58 G50 G58" name="Bereik3_1"/>
    <protectedRange sqref="B64:E90" name="Bereik9_1"/>
  </protectedRanges>
  <mergeCells count="2">
    <mergeCell ref="D24:D25"/>
    <mergeCell ref="B64:E64"/>
  </mergeCells>
  <conditionalFormatting sqref="C30">
    <cfRule type="expression" dxfId="24" priority="82" stopIfTrue="1">
      <formula>ISBLANK(C30)</formula>
    </cfRule>
  </conditionalFormatting>
  <conditionalFormatting sqref="C24">
    <cfRule type="expression" dxfId="23" priority="83" stopIfTrue="1">
      <formula>ISBLANK(C24)</formula>
    </cfRule>
  </conditionalFormatting>
  <conditionalFormatting sqref="C18">
    <cfRule type="expression" dxfId="22" priority="85" stopIfTrue="1">
      <formula>ISBLANK(C18)</formula>
    </cfRule>
  </conditionalFormatting>
  <conditionalFormatting sqref="C12">
    <cfRule type="expression" dxfId="21" priority="81" stopIfTrue="1">
      <formula>ISBLANK(C12)</formula>
    </cfRule>
  </conditionalFormatting>
  <conditionalFormatting sqref="C25">
    <cfRule type="expression" dxfId="20" priority="73" stopIfTrue="1">
      <formula>ISBLANK(C25)</formula>
    </cfRule>
  </conditionalFormatting>
  <conditionalFormatting sqref="C22">
    <cfRule type="expression" dxfId="19" priority="56" stopIfTrue="1">
      <formula>ISBLANK(C22)</formula>
    </cfRule>
  </conditionalFormatting>
  <conditionalFormatting sqref="C34">
    <cfRule type="expression" dxfId="18" priority="55" stopIfTrue="1">
      <formula>ISBLANK(C34)</formula>
    </cfRule>
  </conditionalFormatting>
  <conditionalFormatting sqref="C91">
    <cfRule type="expression" dxfId="17" priority="15" stopIfTrue="1">
      <formula>ISBLANK(C91)</formula>
    </cfRule>
  </conditionalFormatting>
  <conditionalFormatting sqref="C19">
    <cfRule type="expression" dxfId="16" priority="14" stopIfTrue="1">
      <formula>ISBLANK(C19)</formula>
    </cfRule>
  </conditionalFormatting>
  <conditionalFormatting sqref="C31">
    <cfRule type="expression" dxfId="15" priority="13" stopIfTrue="1">
      <formula>ISBLANK(C31)</formula>
    </cfRule>
  </conditionalFormatting>
  <conditionalFormatting sqref="C50">
    <cfRule type="expression" dxfId="14" priority="12" stopIfTrue="1">
      <formula>ISBLANK(C50)</formula>
    </cfRule>
  </conditionalFormatting>
  <conditionalFormatting sqref="E50">
    <cfRule type="expression" dxfId="13" priority="11" stopIfTrue="1">
      <formula>ISBLANK(E50)</formula>
    </cfRule>
  </conditionalFormatting>
  <conditionalFormatting sqref="C58">
    <cfRule type="expression" dxfId="12" priority="10" stopIfTrue="1">
      <formula>ISBLANK(C58)</formula>
    </cfRule>
  </conditionalFormatting>
  <conditionalFormatting sqref="E58">
    <cfRule type="expression" dxfId="11" priority="9" stopIfTrue="1">
      <formula>ISBLANK(E58)</formula>
    </cfRule>
  </conditionalFormatting>
  <conditionalFormatting sqref="C49">
    <cfRule type="expression" dxfId="10" priority="8" stopIfTrue="1">
      <formula>ISBLANK(C49)</formula>
    </cfRule>
  </conditionalFormatting>
  <conditionalFormatting sqref="E49">
    <cfRule type="expression" dxfId="9" priority="7" stopIfTrue="1">
      <formula>ISBLANK(E49)</formula>
    </cfRule>
  </conditionalFormatting>
  <conditionalFormatting sqref="C57">
    <cfRule type="expression" dxfId="8" priority="6" stopIfTrue="1">
      <formula>ISBLANK(C57)</formula>
    </cfRule>
  </conditionalFormatting>
  <conditionalFormatting sqref="E57">
    <cfRule type="expression" dxfId="7" priority="5" stopIfTrue="1">
      <formula>ISBLANK(E57)</formula>
    </cfRule>
  </conditionalFormatting>
  <conditionalFormatting sqref="G50">
    <cfRule type="expression" dxfId="6" priority="4" stopIfTrue="1">
      <formula>ISBLANK(G50)</formula>
    </cfRule>
  </conditionalFormatting>
  <conditionalFormatting sqref="G58">
    <cfRule type="expression" dxfId="5" priority="3" stopIfTrue="1">
      <formula>ISBLANK(G58)</formula>
    </cfRule>
  </conditionalFormatting>
  <conditionalFormatting sqref="G49">
    <cfRule type="expression" dxfId="4" priority="2" stopIfTrue="1">
      <formula>ISBLANK(G49)</formula>
    </cfRule>
  </conditionalFormatting>
  <conditionalFormatting sqref="G57">
    <cfRule type="expression" dxfId="3" priority="1" stopIfTrue="1">
      <formula>ISBLANK(G57)</formula>
    </cfRule>
  </conditionalFormatting>
  <dataValidations count="1">
    <dataValidation type="list" allowBlank="1" showInputMessage="1" showErrorMessage="1" sqref="C16 C28" xr:uid="{94C78D03-D002-4599-96D0-9E013BF67885}">
      <formula1>"Ja,Nee"</formula1>
    </dataValidation>
  </dataValidations>
  <pageMargins left="0.70866141732283472" right="0.70866141732283472" top="0.74803149606299213" bottom="0.74803149606299213" header="0.31496062992125984" footer="0.31496062992125984"/>
  <pageSetup paperSize="9" scale="71" fitToHeight="5" orientation="portrait" r:id="rId1"/>
  <rowBreaks count="1" manualBreakCount="1">
    <brk id="36" max="16383" man="1"/>
  </rowBreaks>
  <colBreaks count="1" manualBreakCount="1">
    <brk id="11" max="1048575"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B1:M80"/>
  <sheetViews>
    <sheetView view="pageBreakPreview" zoomScale="80" zoomScaleNormal="80" workbookViewId="0">
      <selection activeCell="G51" sqref="G51"/>
    </sheetView>
  </sheetViews>
  <sheetFormatPr defaultColWidth="8.85546875" defaultRowHeight="12.75" x14ac:dyDescent="0.2"/>
  <cols>
    <col min="1" max="1" width="4.140625" customWidth="1"/>
    <col min="2" max="2" width="4" customWidth="1"/>
    <col min="4" max="4" width="3.7109375" customWidth="1"/>
    <col min="5" max="5" width="21.85546875" customWidth="1"/>
    <col min="6" max="6" width="9.85546875" customWidth="1"/>
    <col min="7" max="7" width="13.28515625" customWidth="1"/>
    <col min="8" max="8" width="2.7109375" customWidth="1"/>
    <col min="9" max="9" width="13.42578125" customWidth="1"/>
    <col min="10" max="10" width="2.7109375" customWidth="1"/>
    <col min="11" max="11" width="12.7109375" customWidth="1"/>
    <col min="12" max="12" width="2" customWidth="1"/>
    <col min="13" max="13" width="13.85546875" customWidth="1"/>
  </cols>
  <sheetData>
    <row r="1" spans="2:13" x14ac:dyDescent="0.2">
      <c r="B1" s="1" t="str">
        <f>inhoud!B1</f>
        <v>Stichting Klas op Wielen</v>
      </c>
    </row>
    <row r="2" spans="2:13" x14ac:dyDescent="0.2">
      <c r="B2" s="26"/>
      <c r="C2" s="27"/>
      <c r="D2" s="27"/>
      <c r="E2" s="27"/>
      <c r="F2" s="27"/>
      <c r="G2" s="27"/>
      <c r="H2" s="27"/>
      <c r="I2" s="27"/>
      <c r="J2" s="27"/>
      <c r="K2" s="27"/>
      <c r="L2" s="27"/>
      <c r="M2" s="27"/>
    </row>
    <row r="3" spans="2:13" x14ac:dyDescent="0.2">
      <c r="B3" s="3"/>
    </row>
    <row r="4" spans="2:13" ht="11.25" customHeight="1" x14ac:dyDescent="0.2"/>
    <row r="5" spans="2:13" x14ac:dyDescent="0.2">
      <c r="B5" s="1" t="s">
        <v>411</v>
      </c>
    </row>
    <row r="6" spans="2:13" x14ac:dyDescent="0.2">
      <c r="B6" s="1"/>
    </row>
    <row r="7" spans="2:13" x14ac:dyDescent="0.2">
      <c r="B7" s="1" t="s">
        <v>48</v>
      </c>
    </row>
    <row r="8" spans="2:13" x14ac:dyDescent="0.2">
      <c r="B8" s="1"/>
    </row>
    <row r="9" spans="2:13" x14ac:dyDescent="0.2">
      <c r="B9" s="28" t="s">
        <v>440</v>
      </c>
      <c r="C9" s="28"/>
    </row>
    <row r="10" spans="2:13" x14ac:dyDescent="0.2">
      <c r="B10" s="28" t="s">
        <v>474</v>
      </c>
      <c r="C10" s="28"/>
    </row>
    <row r="11" spans="2:13" x14ac:dyDescent="0.2">
      <c r="B11" s="28"/>
      <c r="C11" s="28"/>
    </row>
    <row r="12" spans="2:13" x14ac:dyDescent="0.2">
      <c r="B12" s="28" t="s">
        <v>441</v>
      </c>
      <c r="C12" s="28"/>
    </row>
    <row r="13" spans="2:13" x14ac:dyDescent="0.2">
      <c r="B13" s="28" t="s">
        <v>475</v>
      </c>
      <c r="C13" s="28"/>
    </row>
    <row r="14" spans="2:13" x14ac:dyDescent="0.2">
      <c r="B14" s="28"/>
      <c r="C14" s="28"/>
    </row>
    <row r="15" spans="2:13" x14ac:dyDescent="0.2">
      <c r="B15" s="3"/>
    </row>
    <row r="16" spans="2:13" x14ac:dyDescent="0.2">
      <c r="B16" s="1" t="s">
        <v>205</v>
      </c>
    </row>
    <row r="18" spans="2:13" x14ac:dyDescent="0.2">
      <c r="B18" t="s">
        <v>76</v>
      </c>
    </row>
    <row r="21" spans="2:13" x14ac:dyDescent="0.2">
      <c r="B21" s="1" t="s">
        <v>206</v>
      </c>
    </row>
    <row r="22" spans="2:13" x14ac:dyDescent="0.2">
      <c r="B22" s="3"/>
    </row>
    <row r="23" spans="2:13" x14ac:dyDescent="0.2">
      <c r="B23" t="s">
        <v>478</v>
      </c>
    </row>
    <row r="25" spans="2:13" x14ac:dyDescent="0.2">
      <c r="E25" t="s">
        <v>44</v>
      </c>
    </row>
    <row r="26" spans="2:13" x14ac:dyDescent="0.2">
      <c r="I26" s="11"/>
      <c r="J26" s="11"/>
      <c r="K26" s="11"/>
      <c r="L26" s="11"/>
      <c r="M26" s="11"/>
    </row>
    <row r="27" spans="2:13" x14ac:dyDescent="0.2">
      <c r="B27" s="1" t="s">
        <v>150</v>
      </c>
    </row>
    <row r="32" spans="2:13" x14ac:dyDescent="0.2">
      <c r="B32" s="27" t="s">
        <v>176</v>
      </c>
      <c r="C32" s="27"/>
      <c r="D32" s="27"/>
      <c r="E32" s="27"/>
    </row>
    <row r="33" spans="2:5" x14ac:dyDescent="0.2">
      <c r="B33" s="28" t="s">
        <v>442</v>
      </c>
      <c r="E33" s="254" t="s">
        <v>561</v>
      </c>
    </row>
    <row r="35" spans="2:5" s="182" customFormat="1" x14ac:dyDescent="0.2"/>
    <row r="36" spans="2:5" s="182" customFormat="1" x14ac:dyDescent="0.2"/>
    <row r="39" spans="2:5" x14ac:dyDescent="0.2">
      <c r="B39" s="27" t="s">
        <v>176</v>
      </c>
      <c r="C39" s="27"/>
      <c r="D39" s="27"/>
      <c r="E39" s="27"/>
    </row>
    <row r="40" spans="2:5" x14ac:dyDescent="0.2">
      <c r="B40" s="28" t="s">
        <v>443</v>
      </c>
      <c r="E40" s="254" t="s">
        <v>561</v>
      </c>
    </row>
    <row r="41" spans="2:5" s="182" customFormat="1" x14ac:dyDescent="0.2">
      <c r="B41" s="184"/>
      <c r="E41" s="90"/>
    </row>
    <row r="42" spans="2:5" s="182" customFormat="1" x14ac:dyDescent="0.2">
      <c r="B42" s="184"/>
      <c r="E42" s="90"/>
    </row>
    <row r="44" spans="2:5" x14ac:dyDescent="0.2">
      <c r="C44" s="49"/>
    </row>
    <row r="45" spans="2:5" x14ac:dyDescent="0.2">
      <c r="C45" s="49"/>
    </row>
    <row r="46" spans="2:5" x14ac:dyDescent="0.2">
      <c r="B46" s="27" t="s">
        <v>176</v>
      </c>
      <c r="C46" s="50"/>
      <c r="D46" s="27"/>
      <c r="E46" s="27"/>
    </row>
    <row r="47" spans="2:5" x14ac:dyDescent="0.2">
      <c r="B47" s="28" t="s">
        <v>444</v>
      </c>
      <c r="C47" s="49"/>
      <c r="E47" s="254" t="s">
        <v>561</v>
      </c>
    </row>
    <row r="48" spans="2:5" x14ac:dyDescent="0.2">
      <c r="C48" s="49"/>
    </row>
    <row r="49" spans="2:5" s="182" customFormat="1" x14ac:dyDescent="0.2">
      <c r="C49" s="183"/>
    </row>
    <row r="50" spans="2:5" s="182" customFormat="1" x14ac:dyDescent="0.2">
      <c r="C50" s="183"/>
    </row>
    <row r="53" spans="2:5" x14ac:dyDescent="0.2">
      <c r="B53" s="27" t="s">
        <v>176</v>
      </c>
      <c r="C53" s="27"/>
      <c r="D53" s="27"/>
      <c r="E53" s="27"/>
    </row>
    <row r="54" spans="2:5" x14ac:dyDescent="0.2">
      <c r="B54" s="28" t="s">
        <v>445</v>
      </c>
      <c r="E54" s="254" t="s">
        <v>561</v>
      </c>
    </row>
    <row r="58" spans="2:5" s="180" customFormat="1" x14ac:dyDescent="0.2">
      <c r="B58" s="180" t="s">
        <v>44</v>
      </c>
    </row>
    <row r="59" spans="2:5" x14ac:dyDescent="0.2">
      <c r="B59" t="s">
        <v>44</v>
      </c>
      <c r="E59" s="90" t="s">
        <v>44</v>
      </c>
    </row>
    <row r="80" spans="6:7" x14ac:dyDescent="0.2">
      <c r="F80" s="8" t="s">
        <v>226</v>
      </c>
      <c r="G80" s="89">
        <v>22</v>
      </c>
    </row>
  </sheetData>
  <conditionalFormatting sqref="G80">
    <cfRule type="expression" dxfId="2" priority="1" stopIfTrue="1">
      <formula>ISBLANK(G80)</formula>
    </cfRule>
  </conditionalFormatting>
  <pageMargins left="0.39370078740157483" right="0.39370078740157483" top="0.39370078740157483" bottom="0.19685039370078741" header="0.51181102362204722" footer="0.51181102362204722"/>
  <pageSetup paperSize="9" scale="81"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K80"/>
  <sheetViews>
    <sheetView view="pageBreakPreview" zoomScale="80" zoomScaleNormal="70" workbookViewId="0">
      <selection activeCell="D20" sqref="D20"/>
    </sheetView>
  </sheetViews>
  <sheetFormatPr defaultRowHeight="12.75" x14ac:dyDescent="0.2"/>
  <cols>
    <col min="1" max="1" width="2.85546875" customWidth="1"/>
  </cols>
  <sheetData>
    <row r="1" spans="2:11" x14ac:dyDescent="0.2">
      <c r="B1" s="1" t="str">
        <f>inhoud!B1</f>
        <v>Stichting Klas op Wielen</v>
      </c>
    </row>
    <row r="2" spans="2:11" x14ac:dyDescent="0.2">
      <c r="B2" s="5"/>
      <c r="C2" s="4"/>
      <c r="D2" s="4"/>
      <c r="E2" s="4"/>
      <c r="F2" s="4"/>
      <c r="G2" s="4"/>
      <c r="H2" s="4"/>
      <c r="I2" s="4"/>
      <c r="J2" s="27"/>
      <c r="K2" s="27"/>
    </row>
    <row r="7" spans="2:11" x14ac:dyDescent="0.2">
      <c r="B7" s="1"/>
    </row>
    <row r="9" spans="2:11" ht="15" x14ac:dyDescent="0.25">
      <c r="B9" s="44"/>
    </row>
    <row r="10" spans="2:11" ht="15" x14ac:dyDescent="0.25">
      <c r="B10" s="44"/>
    </row>
    <row r="11" spans="2:11" ht="14.25" x14ac:dyDescent="0.2">
      <c r="B11" s="45"/>
      <c r="C11" s="32"/>
      <c r="D11" s="32"/>
      <c r="E11" s="32"/>
      <c r="F11" s="32"/>
      <c r="G11" s="32"/>
      <c r="H11" s="32"/>
      <c r="I11" s="32"/>
    </row>
    <row r="12" spans="2:11" ht="14.25" x14ac:dyDescent="0.2">
      <c r="B12" s="45"/>
      <c r="C12" s="32"/>
      <c r="D12" s="32"/>
      <c r="E12" s="32"/>
      <c r="F12" s="32"/>
      <c r="G12" s="32"/>
      <c r="H12" s="32"/>
      <c r="I12" s="32"/>
    </row>
    <row r="13" spans="2:11" ht="30.75" x14ac:dyDescent="0.4">
      <c r="B13" s="120" t="s">
        <v>152</v>
      </c>
      <c r="C13" s="32"/>
      <c r="D13" s="32"/>
      <c r="E13" s="32"/>
      <c r="F13" s="32"/>
      <c r="G13" s="32"/>
      <c r="H13" s="32"/>
      <c r="I13" s="32"/>
    </row>
    <row r="14" spans="2:11" ht="15" x14ac:dyDescent="0.25">
      <c r="B14" s="46"/>
      <c r="C14" s="32"/>
      <c r="D14" s="32"/>
      <c r="E14" s="32"/>
      <c r="F14" s="32"/>
      <c r="G14" s="32"/>
      <c r="H14" s="32"/>
      <c r="I14" s="32"/>
    </row>
    <row r="15" spans="2:11" ht="15" x14ac:dyDescent="0.25">
      <c r="B15" s="46"/>
      <c r="C15" s="32"/>
      <c r="D15" s="32"/>
      <c r="E15" s="32"/>
      <c r="F15" s="32"/>
      <c r="G15" s="32"/>
      <c r="H15" s="32"/>
      <c r="I15" s="32"/>
    </row>
    <row r="16" spans="2:11" ht="15" x14ac:dyDescent="0.25">
      <c r="B16" s="46"/>
      <c r="C16" s="32"/>
      <c r="D16" s="32"/>
      <c r="E16" s="32"/>
      <c r="F16" s="32"/>
      <c r="G16" s="32"/>
      <c r="H16" s="32"/>
      <c r="I16" s="32"/>
    </row>
    <row r="17" spans="2:9" ht="14.25" x14ac:dyDescent="0.2">
      <c r="B17" s="45"/>
    </row>
    <row r="18" spans="2:9" ht="14.25" x14ac:dyDescent="0.2">
      <c r="B18" s="45"/>
    </row>
    <row r="19" spans="2:9" ht="14.25" x14ac:dyDescent="0.2">
      <c r="B19" s="45"/>
      <c r="C19" s="32"/>
      <c r="D19" s="32"/>
      <c r="E19" s="32"/>
      <c r="F19" s="32"/>
      <c r="G19" s="32"/>
      <c r="H19" s="32"/>
      <c r="I19" s="32"/>
    </row>
    <row r="20" spans="2:9" ht="14.25" x14ac:dyDescent="0.2">
      <c r="B20" s="45"/>
      <c r="C20" s="32"/>
      <c r="D20" s="32"/>
      <c r="E20" s="32"/>
      <c r="F20" s="32"/>
      <c r="G20" s="32"/>
      <c r="H20" s="32"/>
      <c r="I20" s="32"/>
    </row>
    <row r="21" spans="2:9" ht="15" x14ac:dyDescent="0.25">
      <c r="B21" s="44"/>
      <c r="C21" s="32"/>
      <c r="D21" s="32"/>
      <c r="E21" s="32"/>
      <c r="F21" s="32"/>
      <c r="G21" s="32"/>
      <c r="H21" s="32"/>
      <c r="I21" s="32"/>
    </row>
    <row r="22" spans="2:9" ht="14.25" x14ac:dyDescent="0.2">
      <c r="B22" s="45"/>
      <c r="C22" s="32"/>
      <c r="D22" s="32"/>
      <c r="E22" s="32"/>
      <c r="F22" s="32"/>
      <c r="G22" s="32"/>
      <c r="H22" s="32"/>
      <c r="I22" s="32"/>
    </row>
    <row r="23" spans="2:9" ht="14.25" x14ac:dyDescent="0.2">
      <c r="B23" s="45"/>
    </row>
    <row r="24" spans="2:9" ht="14.25" x14ac:dyDescent="0.2">
      <c r="B24" s="45"/>
    </row>
    <row r="25" spans="2:9" ht="14.25" x14ac:dyDescent="0.2">
      <c r="B25" s="45"/>
      <c r="C25" s="32"/>
      <c r="D25" s="32"/>
      <c r="E25" s="32"/>
      <c r="F25" s="32"/>
      <c r="G25" s="32"/>
      <c r="H25" s="32"/>
    </row>
    <row r="26" spans="2:9" ht="14.25" x14ac:dyDescent="0.2">
      <c r="B26" s="45"/>
      <c r="C26" s="32"/>
      <c r="D26" s="32"/>
      <c r="E26" s="32"/>
      <c r="F26" s="32"/>
      <c r="G26" s="32"/>
      <c r="H26" s="32"/>
    </row>
    <row r="27" spans="2:9" ht="14.25" x14ac:dyDescent="0.2">
      <c r="B27" s="45"/>
      <c r="C27" s="32"/>
      <c r="D27" s="32"/>
      <c r="E27" s="32"/>
      <c r="F27" s="32"/>
      <c r="G27" s="32"/>
      <c r="H27" s="32"/>
    </row>
    <row r="28" spans="2:9" ht="15" x14ac:dyDescent="0.25">
      <c r="B28" s="44"/>
    </row>
    <row r="29" spans="2:9" ht="14.25" x14ac:dyDescent="0.2">
      <c r="B29" s="45"/>
    </row>
    <row r="30" spans="2:9" ht="14.25" x14ac:dyDescent="0.2">
      <c r="B30" s="45"/>
      <c r="C30" s="32"/>
      <c r="D30" s="32"/>
      <c r="E30" s="32"/>
      <c r="F30" s="32"/>
      <c r="G30" s="32"/>
      <c r="H30" s="32"/>
    </row>
    <row r="31" spans="2:9" ht="14.25" x14ac:dyDescent="0.2">
      <c r="B31" s="45"/>
      <c r="C31" s="32"/>
      <c r="D31" s="32"/>
      <c r="E31" s="32"/>
      <c r="F31" s="32"/>
      <c r="G31" s="32"/>
      <c r="H31" s="32"/>
    </row>
    <row r="32" spans="2:9" ht="14.25" x14ac:dyDescent="0.2">
      <c r="B32" s="45"/>
      <c r="C32" s="32"/>
      <c r="D32" s="32"/>
      <c r="E32" s="32"/>
      <c r="F32" s="32"/>
      <c r="G32" s="32"/>
      <c r="H32" s="32"/>
    </row>
    <row r="33" spans="2:9" ht="14.25" x14ac:dyDescent="0.2">
      <c r="B33" s="45"/>
      <c r="C33" s="32"/>
      <c r="D33" s="32"/>
      <c r="E33" s="32"/>
      <c r="F33" s="32"/>
      <c r="G33" s="32"/>
      <c r="H33" s="32"/>
    </row>
    <row r="34" spans="2:9" ht="14.25" x14ac:dyDescent="0.2">
      <c r="B34" s="45"/>
      <c r="C34" s="32"/>
      <c r="D34" s="32"/>
      <c r="E34" s="32"/>
      <c r="F34" s="32"/>
      <c r="G34" s="32"/>
      <c r="H34" s="32"/>
    </row>
    <row r="35" spans="2:9" ht="14.25" x14ac:dyDescent="0.2">
      <c r="B35" s="47"/>
    </row>
    <row r="36" spans="2:9" x14ac:dyDescent="0.2">
      <c r="B36" s="1"/>
    </row>
    <row r="37" spans="2:9" x14ac:dyDescent="0.2">
      <c r="B37" s="32"/>
      <c r="C37" s="32"/>
      <c r="D37" s="32"/>
      <c r="E37" s="32"/>
      <c r="F37" s="32"/>
      <c r="G37" s="32"/>
      <c r="H37" s="32"/>
      <c r="I37" s="32"/>
    </row>
    <row r="38" spans="2:9" x14ac:dyDescent="0.2">
      <c r="B38" s="32"/>
      <c r="C38" s="32"/>
      <c r="D38" s="32"/>
      <c r="E38" s="32"/>
      <c r="F38" s="32"/>
      <c r="G38" s="32"/>
      <c r="H38" s="32"/>
      <c r="I38" s="32"/>
    </row>
    <row r="39" spans="2:9" x14ac:dyDescent="0.2">
      <c r="B39" s="32"/>
      <c r="C39" s="32"/>
      <c r="D39" s="32"/>
      <c r="E39" s="32"/>
      <c r="F39" s="32"/>
      <c r="G39" s="32"/>
      <c r="H39" s="32"/>
      <c r="I39" s="32"/>
    </row>
    <row r="40" spans="2:9" x14ac:dyDescent="0.2">
      <c r="B40" s="32"/>
      <c r="C40" s="32"/>
      <c r="D40" s="32"/>
      <c r="E40" s="32"/>
      <c r="F40" s="32"/>
      <c r="G40" s="32"/>
      <c r="H40" s="32"/>
      <c r="I40" s="32"/>
    </row>
    <row r="42" spans="2:9" x14ac:dyDescent="0.2">
      <c r="B42" s="1"/>
    </row>
    <row r="43" spans="2:9" x14ac:dyDescent="0.2">
      <c r="B43" s="32"/>
      <c r="C43" s="32"/>
      <c r="D43" s="32"/>
      <c r="E43" s="32"/>
      <c r="F43" s="32"/>
      <c r="G43" s="32"/>
      <c r="H43" s="32"/>
      <c r="I43" s="32"/>
    </row>
    <row r="44" spans="2:9" x14ac:dyDescent="0.2">
      <c r="B44" s="32"/>
      <c r="C44" s="32"/>
      <c r="D44" s="32"/>
      <c r="E44" s="32"/>
      <c r="F44" s="32"/>
      <c r="G44" s="32"/>
      <c r="H44" s="32"/>
      <c r="I44" s="32"/>
    </row>
    <row r="45" spans="2:9" x14ac:dyDescent="0.2">
      <c r="B45" s="32"/>
      <c r="C45" s="32"/>
      <c r="D45" s="32"/>
      <c r="E45" s="32"/>
      <c r="F45" s="32"/>
      <c r="G45" s="32"/>
      <c r="H45" s="32"/>
      <c r="I45" s="32"/>
    </row>
    <row r="46" spans="2:9" x14ac:dyDescent="0.2">
      <c r="B46" s="32"/>
      <c r="C46" s="32"/>
      <c r="D46" s="32"/>
      <c r="E46" s="32"/>
      <c r="F46" s="32"/>
      <c r="G46" s="32"/>
      <c r="H46" s="32"/>
      <c r="I46" s="32"/>
    </row>
    <row r="80" spans="5:5" x14ac:dyDescent="0.2">
      <c r="E80" s="8"/>
    </row>
  </sheetData>
  <phoneticPr fontId="0" type="noConversion"/>
  <pageMargins left="0.39370078740157483" right="0.39370078740157483" top="0.39370078740157483" bottom="0.39370078740157483" header="0.51181102362204722" footer="0.51181102362204722"/>
  <pageSetup paperSize="9" fitToWidth="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G66"/>
  <sheetViews>
    <sheetView view="pageBreakPreview" zoomScale="80" zoomScaleNormal="80" zoomScaleSheetLayoutView="80" workbookViewId="0">
      <selection activeCell="B10" sqref="B10:G10"/>
    </sheetView>
  </sheetViews>
  <sheetFormatPr defaultRowHeight="12.75" x14ac:dyDescent="0.2"/>
  <cols>
    <col min="1" max="1" width="3.5703125" customWidth="1"/>
    <col min="2" max="2" width="5.85546875" customWidth="1"/>
    <col min="3" max="3" width="27.85546875" customWidth="1"/>
    <col min="4" max="4" width="6.85546875" customWidth="1"/>
    <col min="5" max="5" width="14.140625" customWidth="1"/>
    <col min="6" max="6" width="18.42578125" customWidth="1"/>
    <col min="7" max="7" width="19.7109375" customWidth="1"/>
  </cols>
  <sheetData>
    <row r="1" spans="2:7" x14ac:dyDescent="0.2">
      <c r="B1" s="15" t="e">
        <f>#REF!</f>
        <v>#REF!</v>
      </c>
    </row>
    <row r="2" spans="2:7" x14ac:dyDescent="0.2">
      <c r="B2" s="5"/>
      <c r="C2" s="4"/>
      <c r="D2" s="4"/>
      <c r="E2" s="4"/>
      <c r="F2" s="4"/>
      <c r="G2" s="4"/>
    </row>
    <row r="3" spans="2:7" x14ac:dyDescent="0.2">
      <c r="B3" s="1"/>
    </row>
    <row r="5" spans="2:7" x14ac:dyDescent="0.2">
      <c r="B5" s="1" t="s">
        <v>151</v>
      </c>
    </row>
    <row r="6" spans="2:7" x14ac:dyDescent="0.2">
      <c r="B6" s="1"/>
    </row>
    <row r="8" spans="2:7" x14ac:dyDescent="0.2">
      <c r="B8" s="1" t="s">
        <v>382</v>
      </c>
    </row>
    <row r="9" spans="2:7" x14ac:dyDescent="0.2">
      <c r="B9" s="1"/>
    </row>
    <row r="10" spans="2:7" ht="12.75" customHeight="1" x14ac:dyDescent="0.2">
      <c r="B10" s="320" t="s">
        <v>559</v>
      </c>
      <c r="C10" s="321"/>
      <c r="D10" s="321"/>
      <c r="E10" s="321"/>
      <c r="F10" s="321"/>
      <c r="G10" s="321"/>
    </row>
    <row r="11" spans="2:7" ht="12.75" customHeight="1" x14ac:dyDescent="0.2">
      <c r="B11" s="320" t="s">
        <v>476</v>
      </c>
      <c r="C11" s="321"/>
      <c r="D11" s="321"/>
      <c r="E11" s="321"/>
      <c r="F11" s="321"/>
      <c r="G11" s="321"/>
    </row>
    <row r="12" spans="2:7" ht="12.75" customHeight="1" x14ac:dyDescent="0.2">
      <c r="B12" s="124"/>
    </row>
    <row r="13" spans="2:7" x14ac:dyDescent="0.2">
      <c r="B13" s="124"/>
      <c r="C13" s="124"/>
      <c r="D13" s="124"/>
      <c r="E13" s="124"/>
      <c r="F13" s="124"/>
      <c r="G13" s="124"/>
    </row>
    <row r="14" spans="2:7" x14ac:dyDescent="0.2">
      <c r="B14" s="1" t="s">
        <v>381</v>
      </c>
      <c r="D14" s="124"/>
      <c r="E14" s="124"/>
      <c r="F14" s="124"/>
      <c r="G14" s="124"/>
    </row>
    <row r="15" spans="2:7" x14ac:dyDescent="0.2">
      <c r="D15" s="124"/>
      <c r="E15" s="124"/>
      <c r="F15" s="124"/>
      <c r="G15" s="124"/>
    </row>
    <row r="16" spans="2:7" x14ac:dyDescent="0.2">
      <c r="B16" s="181" t="s">
        <v>477</v>
      </c>
      <c r="D16" s="124"/>
      <c r="E16" s="124"/>
      <c r="F16" s="124"/>
      <c r="G16" s="124"/>
    </row>
    <row r="17" spans="2:7" x14ac:dyDescent="0.2">
      <c r="D17" s="124"/>
      <c r="E17" s="124"/>
      <c r="F17" s="124"/>
      <c r="G17" s="124"/>
    </row>
    <row r="19" spans="2:7" x14ac:dyDescent="0.2">
      <c r="B19" s="1" t="s">
        <v>555</v>
      </c>
    </row>
    <row r="21" spans="2:7" x14ac:dyDescent="0.2">
      <c r="B21" s="189" t="s">
        <v>556</v>
      </c>
    </row>
    <row r="65" spans="4:5" ht="18" customHeight="1" x14ac:dyDescent="0.2"/>
    <row r="66" spans="4:5" x14ac:dyDescent="0.2">
      <c r="D66" s="8" t="s">
        <v>226</v>
      </c>
      <c r="E66" s="89">
        <v>23</v>
      </c>
    </row>
  </sheetData>
  <mergeCells count="2">
    <mergeCell ref="B11:G11"/>
    <mergeCell ref="B10:G10"/>
  </mergeCells>
  <phoneticPr fontId="23" type="noConversion"/>
  <conditionalFormatting sqref="E66">
    <cfRule type="expression" dxfId="1" priority="1" stopIfTrue="1">
      <formula>ISBLANK(E66)</formula>
    </cfRule>
  </conditionalFormatting>
  <pageMargins left="0.75" right="0.75" top="1" bottom="1" header="0.5" footer="0.5"/>
  <pageSetup paperSize="9" scale="83"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D54"/>
  <sheetViews>
    <sheetView view="pageBreakPreview" zoomScale="80" zoomScaleNormal="80" workbookViewId="0">
      <selection activeCell="B2" sqref="B2"/>
    </sheetView>
  </sheetViews>
  <sheetFormatPr defaultColWidth="9.140625" defaultRowHeight="12.75" x14ac:dyDescent="0.2"/>
  <cols>
    <col min="1" max="1" width="20.5703125" customWidth="1"/>
  </cols>
  <sheetData>
    <row r="2" spans="2:2" ht="20.25" x14ac:dyDescent="0.3">
      <c r="B2" s="69" t="s">
        <v>554</v>
      </c>
    </row>
    <row r="4" spans="2:2" ht="20.25" x14ac:dyDescent="0.3">
      <c r="B4" s="69" t="s">
        <v>107</v>
      </c>
    </row>
    <row r="54" spans="3:4" x14ac:dyDescent="0.2">
      <c r="C54" s="8" t="s">
        <v>226</v>
      </c>
      <c r="D54" s="89">
        <v>24</v>
      </c>
    </row>
  </sheetData>
  <phoneticPr fontId="23" type="noConversion"/>
  <conditionalFormatting sqref="D54">
    <cfRule type="expression" dxfId="0" priority="1" stopIfTrue="1">
      <formula>ISBLANK(D54)</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G20"/>
  <sheetViews>
    <sheetView view="pageBreakPreview" zoomScale="80" zoomScaleNormal="80" workbookViewId="0">
      <selection activeCell="N12" sqref="N12"/>
    </sheetView>
  </sheetViews>
  <sheetFormatPr defaultRowHeight="12.75" x14ac:dyDescent="0.2"/>
  <cols>
    <col min="1" max="1" width="4.140625" customWidth="1"/>
    <col min="2" max="2" width="11" customWidth="1"/>
    <col min="3" max="3" width="27.85546875" customWidth="1"/>
    <col min="4" max="4" width="6.42578125" customWidth="1"/>
    <col min="5" max="5" width="26.85546875" customWidth="1"/>
    <col min="6" max="6" width="17.5703125" customWidth="1"/>
    <col min="7" max="7" width="11.42578125" customWidth="1"/>
  </cols>
  <sheetData>
    <row r="1" spans="2:7" x14ac:dyDescent="0.2">
      <c r="B1" s="1" t="str">
        <f>inhoud!B1</f>
        <v>Stichting Klas op Wielen</v>
      </c>
    </row>
    <row r="2" spans="2:7" x14ac:dyDescent="0.2">
      <c r="B2" s="26"/>
      <c r="C2" s="27"/>
      <c r="D2" s="27"/>
      <c r="E2" s="27"/>
      <c r="F2" s="27"/>
      <c r="G2" s="27"/>
    </row>
    <row r="3" spans="2:7" x14ac:dyDescent="0.2">
      <c r="B3" s="3"/>
    </row>
    <row r="4" spans="2:7" x14ac:dyDescent="0.2">
      <c r="B4" s="3"/>
    </row>
    <row r="5" spans="2:7" x14ac:dyDescent="0.2">
      <c r="B5" s="15" t="s">
        <v>157</v>
      </c>
    </row>
    <row r="6" spans="2:7" x14ac:dyDescent="0.2">
      <c r="B6" s="15" t="s">
        <v>158</v>
      </c>
    </row>
    <row r="7" spans="2:7" x14ac:dyDescent="0.2">
      <c r="B7" s="15"/>
    </row>
    <row r="11" spans="2:7" x14ac:dyDescent="0.2">
      <c r="B11" s="15" t="s">
        <v>181</v>
      </c>
    </row>
    <row r="12" spans="2:7" x14ac:dyDescent="0.2">
      <c r="B12" t="s">
        <v>45</v>
      </c>
      <c r="D12" s="15" t="str">
        <f>IF('5.1.10 enkelv. balans'!G30='5.1.10 enkelv. balans'!G56,"wel","niet")</f>
        <v>wel</v>
      </c>
      <c r="E12" t="s">
        <v>159</v>
      </c>
    </row>
    <row r="13" spans="2:7" x14ac:dyDescent="0.2">
      <c r="B13" t="s">
        <v>45</v>
      </c>
      <c r="D13" s="15" t="str">
        <f>IF('5.1.10 enkelv. balans'!I30='5.1.10 enkelv. balans'!I56,"wel","niet")</f>
        <v>wel</v>
      </c>
      <c r="E13" t="s">
        <v>160</v>
      </c>
    </row>
    <row r="15" spans="2:7" x14ac:dyDescent="0.2">
      <c r="B15" t="s">
        <v>161</v>
      </c>
      <c r="E15" s="127">
        <f>'5.1.10 enkelv. balans'!G44-'5.1.10 enkelv. balans'!I44</f>
        <v>-86084</v>
      </c>
    </row>
    <row r="16" spans="2:7" x14ac:dyDescent="0.2">
      <c r="B16" t="s">
        <v>162</v>
      </c>
      <c r="D16" s="15" t="str">
        <f>IF(('5.1.10 enkelv. balans'!G44-'5.1.10 enkelv. balans'!I44)='5.1.11 enkelv. res.rek.'!F44,"wel","niet")</f>
        <v>wel</v>
      </c>
      <c r="E16" t="s">
        <v>163</v>
      </c>
    </row>
    <row r="18" spans="2:5" x14ac:dyDescent="0.2">
      <c r="B18" t="s">
        <v>164</v>
      </c>
      <c r="D18" s="15" t="str">
        <f>IF('5.1.11 enkelv. res.rek.'!F27=('5.1.14 toel. enkelv. balans'!J35),"wel","niet")</f>
        <v>wel</v>
      </c>
      <c r="E18" t="s">
        <v>165</v>
      </c>
    </row>
    <row r="20" spans="2:5" x14ac:dyDescent="0.2">
      <c r="B20" t="s">
        <v>285</v>
      </c>
      <c r="D20" s="15" t="str">
        <f>IF('5.1.11 enkelv. res.rek.'!F29=('5.1.14 toel. enkelv. balans'!J36),"wel","niet")</f>
        <v>wel</v>
      </c>
      <c r="E20" t="s">
        <v>286</v>
      </c>
    </row>
  </sheetData>
  <phoneticPr fontId="23" type="noConversion"/>
  <pageMargins left="0.75" right="0.75" top="1" bottom="1" header="0.5" footer="0.5"/>
  <pageSetup paperSize="9" scale="8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8"/>
  <sheetViews>
    <sheetView view="pageBreakPreview" topLeftCell="A4" zoomScale="80" zoomScaleNormal="80" workbookViewId="0">
      <selection activeCell="I25" sqref="I25"/>
    </sheetView>
  </sheetViews>
  <sheetFormatPr defaultRowHeight="12.75" x14ac:dyDescent="0.2"/>
  <cols>
    <col min="1" max="1" width="5.7109375" customWidth="1"/>
    <col min="2" max="2" width="6.85546875" style="2" customWidth="1"/>
    <col min="8" max="8" width="23.28515625" customWidth="1"/>
    <col min="9" max="9" width="4.85546875" customWidth="1"/>
  </cols>
  <sheetData>
    <row r="1" spans="2:10" x14ac:dyDescent="0.2">
      <c r="B1" s="1" t="s">
        <v>433</v>
      </c>
    </row>
    <row r="2" spans="2:10" x14ac:dyDescent="0.2">
      <c r="B2" s="6"/>
      <c r="C2" s="4"/>
      <c r="D2" s="4"/>
      <c r="E2" s="4"/>
      <c r="F2" s="4"/>
      <c r="G2" s="4"/>
      <c r="H2" s="4"/>
      <c r="I2" s="4"/>
      <c r="J2" s="4"/>
    </row>
    <row r="7" spans="2:10" x14ac:dyDescent="0.2">
      <c r="B7" s="1" t="s">
        <v>225</v>
      </c>
      <c r="I7" s="1" t="s">
        <v>226</v>
      </c>
    </row>
    <row r="10" spans="2:10" x14ac:dyDescent="0.2">
      <c r="B10" s="3" t="s">
        <v>145</v>
      </c>
      <c r="C10" s="1" t="s">
        <v>419</v>
      </c>
      <c r="I10" s="8"/>
    </row>
    <row r="11" spans="2:10" s="186" customFormat="1" x14ac:dyDescent="0.2">
      <c r="B11" s="115" t="s">
        <v>182</v>
      </c>
      <c r="C11" s="186" t="s">
        <v>414</v>
      </c>
      <c r="I11" s="159">
        <f>'5.1.10 enkelv. balans'!F62</f>
        <v>2</v>
      </c>
    </row>
    <row r="12" spans="2:10" s="186" customFormat="1" x14ac:dyDescent="0.2">
      <c r="B12" s="115" t="s">
        <v>183</v>
      </c>
      <c r="C12" s="186" t="s">
        <v>415</v>
      </c>
      <c r="I12" s="159" t="str">
        <f>'5.1.11 enkelv. res.rek.'!E63</f>
        <v xml:space="preserve"> </v>
      </c>
    </row>
    <row r="13" spans="2:10" s="186" customFormat="1" x14ac:dyDescent="0.2">
      <c r="B13" s="115" t="s">
        <v>184</v>
      </c>
      <c r="C13" s="186" t="s">
        <v>480</v>
      </c>
      <c r="I13" s="159">
        <f>'5.1.12 enkelv. kasstroom'!D65</f>
        <v>4</v>
      </c>
    </row>
    <row r="14" spans="2:10" s="186" customFormat="1" x14ac:dyDescent="0.2">
      <c r="B14" s="115" t="s">
        <v>185</v>
      </c>
      <c r="C14" s="186" t="s">
        <v>361</v>
      </c>
      <c r="I14" s="159">
        <f>'5.1.13 waard.grondsl.'!E46</f>
        <v>5</v>
      </c>
    </row>
    <row r="15" spans="2:10" s="186" customFormat="1" x14ac:dyDescent="0.2">
      <c r="B15" s="115" t="s">
        <v>186</v>
      </c>
      <c r="C15" s="186" t="s">
        <v>416</v>
      </c>
      <c r="I15" s="159">
        <f>'5.1.14 toel. enkelv. balans'!F91</f>
        <v>9</v>
      </c>
    </row>
    <row r="16" spans="2:10" s="186" customFormat="1" x14ac:dyDescent="0.2">
      <c r="B16" s="115" t="s">
        <v>187</v>
      </c>
      <c r="C16" s="186" t="s">
        <v>357</v>
      </c>
      <c r="I16" s="159">
        <f>'5.1.15-5.1.17 VA (enkelv.)'!M61</f>
        <v>14</v>
      </c>
    </row>
    <row r="17" spans="2:9" s="186" customFormat="1" x14ac:dyDescent="0.2">
      <c r="B17" s="115" t="s">
        <v>253</v>
      </c>
      <c r="C17" s="186" t="s">
        <v>358</v>
      </c>
      <c r="I17" s="159">
        <f>'5.1.15-5.1.17 VA (enkelv.)'!M61</f>
        <v>14</v>
      </c>
    </row>
    <row r="18" spans="2:9" s="186" customFormat="1" x14ac:dyDescent="0.2">
      <c r="B18" s="115" t="s">
        <v>254</v>
      </c>
      <c r="C18" s="186" t="s">
        <v>359</v>
      </c>
      <c r="I18" s="159">
        <f>'5.1.15-5.1.17 VA (enkelv.)'!M61</f>
        <v>14</v>
      </c>
    </row>
    <row r="19" spans="2:9" s="186" customFormat="1" x14ac:dyDescent="0.2">
      <c r="B19" s="115" t="s">
        <v>255</v>
      </c>
      <c r="C19" s="186" t="s">
        <v>417</v>
      </c>
      <c r="I19" s="159">
        <f>'5.1.18 Overzicht leningen(enk.)'!I47</f>
        <v>15</v>
      </c>
    </row>
    <row r="20" spans="2:9" s="186" customFormat="1" x14ac:dyDescent="0.2">
      <c r="B20" s="115" t="s">
        <v>256</v>
      </c>
      <c r="C20" s="186" t="s">
        <v>418</v>
      </c>
      <c r="I20" s="159">
        <f>'5.1.19 enkelv.gesegm.res.rek.'!E75</f>
        <v>16</v>
      </c>
    </row>
    <row r="21" spans="2:9" x14ac:dyDescent="0.2">
      <c r="B21" s="115" t="s">
        <v>412</v>
      </c>
      <c r="C21" t="s">
        <v>413</v>
      </c>
      <c r="I21" s="159">
        <f>'5.1.20 vastst. en goedk.'!G80</f>
        <v>22</v>
      </c>
    </row>
    <row r="22" spans="2:9" x14ac:dyDescent="0.2">
      <c r="I22" s="8"/>
    </row>
    <row r="23" spans="2:9" x14ac:dyDescent="0.2">
      <c r="I23" s="8"/>
    </row>
    <row r="24" spans="2:9" x14ac:dyDescent="0.2">
      <c r="B24" s="3" t="s">
        <v>146</v>
      </c>
      <c r="C24" s="1" t="s">
        <v>227</v>
      </c>
      <c r="I24" s="8"/>
    </row>
    <row r="25" spans="2:9" x14ac:dyDescent="0.2">
      <c r="B25" s="2" t="s">
        <v>147</v>
      </c>
      <c r="C25" t="s">
        <v>46</v>
      </c>
      <c r="I25" s="159">
        <v>23</v>
      </c>
    </row>
    <row r="26" spans="2:9" x14ac:dyDescent="0.2">
      <c r="B26" s="2" t="s">
        <v>148</v>
      </c>
      <c r="C26" t="s">
        <v>295</v>
      </c>
      <c r="I26" s="159">
        <v>23</v>
      </c>
    </row>
    <row r="27" spans="2:9" x14ac:dyDescent="0.2">
      <c r="B27" s="2" t="s">
        <v>149</v>
      </c>
      <c r="C27" t="s">
        <v>356</v>
      </c>
      <c r="I27" s="159">
        <v>23</v>
      </c>
    </row>
    <row r="30" spans="2:9" x14ac:dyDescent="0.2">
      <c r="B30" s="165"/>
      <c r="C30" s="282"/>
      <c r="D30" s="282"/>
      <c r="E30" s="282"/>
      <c r="F30" s="282"/>
      <c r="G30" s="282"/>
      <c r="H30" s="282"/>
    </row>
    <row r="31" spans="2:9" ht="54" customHeight="1" x14ac:dyDescent="0.2">
      <c r="C31" s="282"/>
      <c r="D31" s="282"/>
      <c r="E31" s="282"/>
      <c r="F31" s="282"/>
      <c r="G31" s="282"/>
      <c r="H31" s="282"/>
    </row>
    <row r="35" spans="2:9" x14ac:dyDescent="0.2">
      <c r="B35" s="3"/>
      <c r="C35" s="1"/>
      <c r="I35" s="8"/>
    </row>
    <row r="36" spans="2:9" x14ac:dyDescent="0.2">
      <c r="I36" s="8"/>
    </row>
    <row r="37" spans="2:9" x14ac:dyDescent="0.2">
      <c r="I37" s="8"/>
    </row>
    <row r="38" spans="2:9" x14ac:dyDescent="0.2">
      <c r="I38" s="8"/>
    </row>
  </sheetData>
  <mergeCells count="1">
    <mergeCell ref="C30:H31"/>
  </mergeCells>
  <phoneticPr fontId="0" type="noConversion"/>
  <conditionalFormatting sqref="I25:I26 I21">
    <cfRule type="expression" dxfId="48" priority="8" stopIfTrue="1">
      <formula>ISBLANK(I21)</formula>
    </cfRule>
  </conditionalFormatting>
  <conditionalFormatting sqref="I26">
    <cfRule type="expression" dxfId="47" priority="3" stopIfTrue="1">
      <formula>ISBLANK(I26)</formula>
    </cfRule>
  </conditionalFormatting>
  <conditionalFormatting sqref="I27">
    <cfRule type="expression" dxfId="46" priority="2" stopIfTrue="1">
      <formula>ISBLANK(I27)</formula>
    </cfRule>
  </conditionalFormatting>
  <conditionalFormatting sqref="I11:I20">
    <cfRule type="expression" dxfId="45" priority="1" stopIfTrue="1">
      <formula>ISBLANK(I11)</formula>
    </cfRule>
  </conditionalFormatting>
  <pageMargins left="0.39370078740157483" right="0.39370078740157483" top="0.39370078740157483" bottom="0.39370078740157483"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39997558519241921"/>
  </sheetPr>
  <dimension ref="B1:M62"/>
  <sheetViews>
    <sheetView view="pageBreakPreview" zoomScale="80" zoomScaleNormal="80" workbookViewId="0">
      <selection activeCell="G53" sqref="G53"/>
    </sheetView>
  </sheetViews>
  <sheetFormatPr defaultRowHeight="12.75" x14ac:dyDescent="0.2"/>
  <cols>
    <col min="1" max="1" width="4" customWidth="1"/>
    <col min="2" max="2" width="10.42578125" customWidth="1"/>
    <col min="4" max="4" width="12.140625" customWidth="1"/>
    <col min="5" max="5" width="12.42578125" customWidth="1"/>
    <col min="6" max="6" width="6" customWidth="1"/>
    <col min="7" max="7" width="13.85546875" bestFit="1" customWidth="1"/>
    <col min="8" max="8" width="3.42578125" customWidth="1"/>
    <col min="9" max="9" width="13.7109375" customWidth="1"/>
    <col min="10" max="10" width="6.5703125" customWidth="1"/>
    <col min="11" max="11" width="14.140625" bestFit="1" customWidth="1"/>
    <col min="12" max="12" width="10.5703125" bestFit="1" customWidth="1"/>
    <col min="13" max="13" width="9.5703125" bestFit="1" customWidth="1"/>
  </cols>
  <sheetData>
    <row r="1" spans="2:13" x14ac:dyDescent="0.2">
      <c r="B1" s="1" t="str">
        <f>inhoud!B1</f>
        <v>Stichting Klas op Wielen</v>
      </c>
    </row>
    <row r="2" spans="2:13" x14ac:dyDescent="0.2">
      <c r="B2" s="5"/>
      <c r="C2" s="4"/>
      <c r="D2" s="4"/>
      <c r="E2" s="4"/>
      <c r="F2" s="4"/>
      <c r="G2" s="4"/>
      <c r="H2" s="4"/>
      <c r="I2" s="4"/>
    </row>
    <row r="5" spans="2:13" x14ac:dyDescent="0.2">
      <c r="B5" s="1" t="s">
        <v>505</v>
      </c>
      <c r="H5" s="1"/>
      <c r="I5" s="1"/>
    </row>
    <row r="6" spans="2:13" x14ac:dyDescent="0.2">
      <c r="B6" s="15" t="s">
        <v>80</v>
      </c>
    </row>
    <row r="7" spans="2:13" x14ac:dyDescent="0.2">
      <c r="F7" s="94" t="s">
        <v>56</v>
      </c>
      <c r="G7" s="79">
        <v>43465</v>
      </c>
      <c r="H7" s="55"/>
      <c r="I7" s="79">
        <v>43100</v>
      </c>
      <c r="K7" s="7"/>
    </row>
    <row r="8" spans="2:13" x14ac:dyDescent="0.2">
      <c r="G8" s="53" t="s">
        <v>211</v>
      </c>
      <c r="H8" s="53"/>
      <c r="I8" s="53" t="s">
        <v>211</v>
      </c>
      <c r="J8" s="15"/>
      <c r="K8" s="15"/>
    </row>
    <row r="9" spans="2:13" x14ac:dyDescent="0.2">
      <c r="B9" s="1" t="s">
        <v>230</v>
      </c>
      <c r="G9" s="8"/>
      <c r="H9" s="8"/>
      <c r="I9" s="8"/>
    </row>
    <row r="10" spans="2:13" x14ac:dyDescent="0.2">
      <c r="B10" s="1"/>
      <c r="G10" s="8"/>
      <c r="H10" s="8"/>
      <c r="I10" s="8"/>
    </row>
    <row r="12" spans="2:13" ht="12.75" customHeight="1" x14ac:dyDescent="0.2">
      <c r="B12" s="1" t="s">
        <v>231</v>
      </c>
    </row>
    <row r="13" spans="2:13" ht="12.75" customHeight="1" x14ac:dyDescent="0.2">
      <c r="G13" s="11"/>
      <c r="H13" s="11"/>
      <c r="I13" s="11"/>
    </row>
    <row r="14" spans="2:13" ht="12.75" customHeight="1" x14ac:dyDescent="0.2">
      <c r="B14" t="s">
        <v>228</v>
      </c>
      <c r="F14">
        <v>1</v>
      </c>
      <c r="G14" s="11">
        <v>0</v>
      </c>
      <c r="H14" s="11"/>
      <c r="I14" s="11">
        <v>0</v>
      </c>
      <c r="K14" s="11"/>
    </row>
    <row r="15" spans="2:13" ht="12.75" customHeight="1" x14ac:dyDescent="0.2">
      <c r="B15" t="s">
        <v>214</v>
      </c>
      <c r="F15">
        <v>2</v>
      </c>
      <c r="G15" s="37">
        <f>'5.1.14 toel. enkelv. balans'!J41</f>
        <v>67209</v>
      </c>
      <c r="H15" s="11"/>
      <c r="I15" s="37">
        <f>'5.1.14 toel. enkelv. balans'!L41</f>
        <v>102484</v>
      </c>
      <c r="K15" s="11"/>
      <c r="L15" s="11"/>
      <c r="M15" s="11"/>
    </row>
    <row r="16" spans="2:13" ht="12.75" customHeight="1" x14ac:dyDescent="0.2">
      <c r="B16" t="s">
        <v>215</v>
      </c>
      <c r="F16">
        <v>3</v>
      </c>
      <c r="G16" s="18">
        <v>0</v>
      </c>
      <c r="H16" s="11"/>
      <c r="I16" s="18">
        <v>0</v>
      </c>
      <c r="K16" s="11"/>
      <c r="L16" s="41"/>
      <c r="M16" s="11"/>
    </row>
    <row r="17" spans="2:13" ht="12.75" customHeight="1" x14ac:dyDescent="0.2">
      <c r="B17" t="s">
        <v>209</v>
      </c>
      <c r="G17" s="11">
        <f>SUM(G14:G16)</f>
        <v>67209</v>
      </c>
      <c r="H17" s="11"/>
      <c r="I17" s="11">
        <f>SUM(I14:I16)</f>
        <v>102484</v>
      </c>
      <c r="K17" s="11"/>
    </row>
    <row r="18" spans="2:13" ht="12.75" customHeight="1" x14ac:dyDescent="0.2">
      <c r="G18" s="11"/>
      <c r="H18" s="11"/>
      <c r="I18" s="11"/>
    </row>
    <row r="19" spans="2:13" ht="12.75" customHeight="1" x14ac:dyDescent="0.2">
      <c r="B19" s="1" t="s">
        <v>232</v>
      </c>
      <c r="G19" s="11"/>
      <c r="H19" s="11"/>
      <c r="I19" s="11"/>
    </row>
    <row r="20" spans="2:13" ht="12.75" customHeight="1" x14ac:dyDescent="0.2">
      <c r="G20" s="11"/>
      <c r="H20" s="11"/>
      <c r="I20" s="11"/>
    </row>
    <row r="21" spans="2:13" ht="12.75" customHeight="1" x14ac:dyDescent="0.2">
      <c r="B21" t="s">
        <v>212</v>
      </c>
      <c r="F21">
        <v>4</v>
      </c>
      <c r="G21" s="76">
        <v>0</v>
      </c>
      <c r="H21" s="11"/>
      <c r="I21" s="76">
        <v>0</v>
      </c>
      <c r="K21" s="11"/>
    </row>
    <row r="22" spans="2:13" ht="12.75" customHeight="1" x14ac:dyDescent="0.2">
      <c r="B22" t="s">
        <v>251</v>
      </c>
      <c r="F22">
        <v>5</v>
      </c>
      <c r="G22" s="76">
        <v>0</v>
      </c>
      <c r="H22" s="11"/>
      <c r="I22" s="76">
        <v>0</v>
      </c>
      <c r="K22" s="11"/>
    </row>
    <row r="23" spans="2:13" ht="12.75" customHeight="1" x14ac:dyDescent="0.2">
      <c r="B23" t="s">
        <v>236</v>
      </c>
      <c r="G23" s="11"/>
      <c r="H23" s="11"/>
      <c r="I23" s="11"/>
      <c r="K23" s="11"/>
    </row>
    <row r="24" spans="2:13" ht="12.75" customHeight="1" x14ac:dyDescent="0.2">
      <c r="B24" t="s">
        <v>335</v>
      </c>
      <c r="F24">
        <v>6</v>
      </c>
      <c r="G24" s="11">
        <f>'5.1.14 toel. enkelv. balans'!J87</f>
        <v>31392</v>
      </c>
      <c r="H24" s="11"/>
      <c r="I24" s="11">
        <f>'5.1.14 toel. enkelv. balans'!L87</f>
        <v>31908</v>
      </c>
      <c r="K24" s="11"/>
    </row>
    <row r="25" spans="2:13" ht="12.75" customHeight="1" x14ac:dyDescent="0.2">
      <c r="B25" t="s">
        <v>313</v>
      </c>
      <c r="F25">
        <v>7</v>
      </c>
      <c r="G25" s="11">
        <f>'5.1.14 toel. enkelv. balans'!J129</f>
        <v>34202</v>
      </c>
      <c r="H25" s="11"/>
      <c r="I25" s="11">
        <f>'5.1.14 toel. enkelv. balans'!L129</f>
        <v>34387</v>
      </c>
      <c r="K25" s="11"/>
    </row>
    <row r="26" spans="2:13" ht="12.75" customHeight="1" x14ac:dyDescent="0.2">
      <c r="B26" t="s">
        <v>57</v>
      </c>
      <c r="F26">
        <v>8</v>
      </c>
      <c r="G26" s="76">
        <v>0</v>
      </c>
      <c r="H26" s="11"/>
      <c r="I26" s="76">
        <v>0</v>
      </c>
      <c r="K26" s="11"/>
    </row>
    <row r="27" spans="2:13" ht="12.75" customHeight="1" x14ac:dyDescent="0.2">
      <c r="B27" t="s">
        <v>0</v>
      </c>
      <c r="F27">
        <v>9</v>
      </c>
      <c r="G27" s="12">
        <f>'5.1.14 toel. enkelv. balans'!J149</f>
        <v>150164</v>
      </c>
      <c r="H27" s="11"/>
      <c r="I27" s="12">
        <f>'5.1.14 toel. enkelv. balans'!L149</f>
        <v>221968</v>
      </c>
      <c r="K27" s="11"/>
    </row>
    <row r="28" spans="2:13" ht="12.75" customHeight="1" x14ac:dyDescent="0.2">
      <c r="B28" t="s">
        <v>210</v>
      </c>
      <c r="G28" s="11">
        <f>SUM(G20:G27)</f>
        <v>215758</v>
      </c>
      <c r="H28" s="11"/>
      <c r="I28" s="11">
        <f>SUM(I20:I27)</f>
        <v>288263</v>
      </c>
      <c r="K28" s="11"/>
    </row>
    <row r="29" spans="2:13" ht="12.75" customHeight="1" x14ac:dyDescent="0.2">
      <c r="G29" s="11"/>
      <c r="H29" s="11"/>
      <c r="I29" s="11"/>
    </row>
    <row r="30" spans="2:13" ht="12.75" customHeight="1" thickBot="1" x14ac:dyDescent="0.25">
      <c r="B30" s="15" t="s">
        <v>36</v>
      </c>
      <c r="G30" s="13">
        <f>G28+G17</f>
        <v>282967</v>
      </c>
      <c r="H30" s="11"/>
      <c r="I30" s="13">
        <f>I28+I17</f>
        <v>390747</v>
      </c>
      <c r="K30" s="11"/>
      <c r="M30" s="36"/>
    </row>
    <row r="31" spans="2:13" ht="12.75" customHeight="1" thickTop="1" x14ac:dyDescent="0.2">
      <c r="G31" s="11"/>
      <c r="H31" s="11"/>
      <c r="I31" s="11"/>
    </row>
    <row r="32" spans="2:13" ht="12.75" customHeight="1" x14ac:dyDescent="0.2">
      <c r="G32" s="11"/>
      <c r="H32" s="11"/>
      <c r="I32" s="11"/>
    </row>
    <row r="33" spans="2:9" ht="12.75" customHeight="1" x14ac:dyDescent="0.2">
      <c r="G33" s="11"/>
      <c r="H33" s="11"/>
      <c r="I33" s="11"/>
    </row>
    <row r="34" spans="2:9" ht="12.75" customHeight="1" x14ac:dyDescent="0.2">
      <c r="F34" s="94" t="s">
        <v>56</v>
      </c>
      <c r="G34" s="79">
        <f>G7</f>
        <v>43465</v>
      </c>
      <c r="H34" s="55"/>
      <c r="I34" s="79">
        <f>I7</f>
        <v>43100</v>
      </c>
    </row>
    <row r="35" spans="2:9" ht="12.75" customHeight="1" x14ac:dyDescent="0.2">
      <c r="G35" s="53" t="s">
        <v>211</v>
      </c>
      <c r="H35" s="53"/>
      <c r="I35" s="53" t="s">
        <v>211</v>
      </c>
    </row>
    <row r="36" spans="2:9" ht="12.75" customHeight="1" x14ac:dyDescent="0.2">
      <c r="B36" s="1" t="s">
        <v>1</v>
      </c>
      <c r="G36" s="53"/>
      <c r="H36" s="53"/>
      <c r="I36" s="53"/>
    </row>
    <row r="37" spans="2:9" ht="12.75" customHeight="1" x14ac:dyDescent="0.2">
      <c r="B37" s="1"/>
      <c r="G37" s="53"/>
      <c r="H37" s="53"/>
      <c r="I37" s="53"/>
    </row>
    <row r="38" spans="2:9" ht="12.75" customHeight="1" x14ac:dyDescent="0.2">
      <c r="B38" s="1"/>
      <c r="G38" s="11"/>
      <c r="H38" s="11"/>
      <c r="I38" s="11"/>
    </row>
    <row r="39" spans="2:9" ht="12.75" customHeight="1" x14ac:dyDescent="0.2">
      <c r="B39" s="1" t="s">
        <v>2</v>
      </c>
      <c r="F39">
        <v>10</v>
      </c>
      <c r="G39" s="11"/>
      <c r="H39" s="11"/>
      <c r="I39" s="11"/>
    </row>
    <row r="40" spans="2:9" ht="12.75" customHeight="1" x14ac:dyDescent="0.2">
      <c r="B40" t="s">
        <v>3</v>
      </c>
      <c r="G40" s="11">
        <f>'5.1.14 toel. enkelv. balans'!J198</f>
        <v>0</v>
      </c>
      <c r="H40" s="11"/>
      <c r="I40" s="11">
        <f>'5.1.14 toel. enkelv. balans'!L198</f>
        <v>0</v>
      </c>
    </row>
    <row r="41" spans="2:9" ht="12.75" customHeight="1" x14ac:dyDescent="0.2">
      <c r="B41" s="28" t="s">
        <v>305</v>
      </c>
      <c r="G41" s="11">
        <f>'5.1.14 toel. enkelv. balans'!J199</f>
        <v>67197</v>
      </c>
      <c r="H41" s="11"/>
      <c r="I41" s="11">
        <f>'5.1.14 toel. enkelv. balans'!L199</f>
        <v>84005</v>
      </c>
    </row>
    <row r="42" spans="2:9" ht="12.75" customHeight="1" x14ac:dyDescent="0.2">
      <c r="B42" s="28" t="s">
        <v>307</v>
      </c>
      <c r="G42" s="11">
        <f>'5.1.14 toel. enkelv. balans'!J200</f>
        <v>0</v>
      </c>
      <c r="H42" s="11"/>
      <c r="I42" s="11">
        <f>'5.1.14 toel. enkelv. balans'!L200</f>
        <v>0</v>
      </c>
    </row>
    <row r="43" spans="2:9" ht="12.75" customHeight="1" x14ac:dyDescent="0.2">
      <c r="B43" s="28" t="s">
        <v>309</v>
      </c>
      <c r="G43" s="18">
        <f>'5.1.14 toel. enkelv. balans'!J201</f>
        <v>111023</v>
      </c>
      <c r="H43" s="11"/>
      <c r="I43" s="18">
        <f>'5.1.14 toel. enkelv. balans'!L201</f>
        <v>180299</v>
      </c>
    </row>
    <row r="44" spans="2:9" ht="12.75" customHeight="1" x14ac:dyDescent="0.2">
      <c r="B44" t="s">
        <v>224</v>
      </c>
      <c r="G44" s="11">
        <f>SUM(G40:G43)</f>
        <v>178220</v>
      </c>
      <c r="H44" s="11"/>
      <c r="I44" s="11">
        <f>SUM(I40:I43)</f>
        <v>264304</v>
      </c>
    </row>
    <row r="45" spans="2:9" ht="12.75" customHeight="1" x14ac:dyDescent="0.2">
      <c r="G45" s="11"/>
      <c r="H45" s="11"/>
      <c r="I45" s="11"/>
    </row>
    <row r="46" spans="2:9" ht="12.75" customHeight="1" x14ac:dyDescent="0.2">
      <c r="B46" s="1" t="s">
        <v>4</v>
      </c>
      <c r="F46">
        <v>11</v>
      </c>
      <c r="G46" s="11">
        <v>0</v>
      </c>
      <c r="H46" s="11"/>
      <c r="I46" s="11">
        <v>0</v>
      </c>
    </row>
    <row r="47" spans="2:9" ht="12.75" customHeight="1" x14ac:dyDescent="0.2">
      <c r="G47" s="11"/>
      <c r="H47" s="11"/>
      <c r="I47" s="11"/>
    </row>
    <row r="48" spans="2:9" ht="12.75" customHeight="1" x14ac:dyDescent="0.2">
      <c r="B48" s="132" t="s">
        <v>237</v>
      </c>
      <c r="F48">
        <v>12</v>
      </c>
      <c r="G48" s="11">
        <f>'5.1.14 toel. enkelv. balans'!J292</f>
        <v>0</v>
      </c>
      <c r="H48" s="11"/>
      <c r="I48" s="11">
        <f>'5.1.14 toel. enkelv. balans'!L292</f>
        <v>0</v>
      </c>
    </row>
    <row r="49" spans="2:9" ht="12.75" customHeight="1" x14ac:dyDescent="0.2">
      <c r="B49" s="132" t="s">
        <v>238</v>
      </c>
      <c r="G49" s="11"/>
      <c r="H49" s="11"/>
      <c r="I49" s="11"/>
    </row>
    <row r="50" spans="2:9" ht="12.75" customHeight="1" x14ac:dyDescent="0.2">
      <c r="G50" s="11"/>
      <c r="H50" s="11"/>
      <c r="I50" s="11"/>
    </row>
    <row r="51" spans="2:9" ht="12.75" customHeight="1" x14ac:dyDescent="0.2">
      <c r="B51" s="132" t="s">
        <v>239</v>
      </c>
      <c r="G51" s="11"/>
      <c r="H51" s="11"/>
      <c r="I51" s="11"/>
    </row>
    <row r="52" spans="2:9" ht="12.75" customHeight="1" x14ac:dyDescent="0.2">
      <c r="B52" s="28" t="s">
        <v>336</v>
      </c>
      <c r="F52">
        <v>6</v>
      </c>
      <c r="G52" s="11">
        <f>'5.1.14 toel. enkelv. balans'!J88</f>
        <v>0</v>
      </c>
      <c r="H52" s="11"/>
      <c r="I52" s="11">
        <f>'5.1.14 toel. enkelv. balans'!L88</f>
        <v>0</v>
      </c>
    </row>
    <row r="53" spans="2:9" ht="12.75" customHeight="1" x14ac:dyDescent="0.2">
      <c r="B53" t="s">
        <v>240</v>
      </c>
      <c r="F53">
        <v>13</v>
      </c>
      <c r="G53" s="18">
        <f>'5.1.14 toel. enkelv. balans'!J346</f>
        <v>104747</v>
      </c>
      <c r="H53" s="11"/>
      <c r="I53" s="18">
        <f>'5.1.14 toel. enkelv. balans'!L346</f>
        <v>126443</v>
      </c>
    </row>
    <row r="54" spans="2:9" ht="12.75" customHeight="1" x14ac:dyDescent="0.2">
      <c r="B54" t="s">
        <v>360</v>
      </c>
      <c r="G54" s="11">
        <f>SUM(G52:G53)</f>
        <v>104747</v>
      </c>
      <c r="H54" s="11"/>
      <c r="I54" s="11">
        <f>SUM(I52:I53)</f>
        <v>126443</v>
      </c>
    </row>
    <row r="55" spans="2:9" x14ac:dyDescent="0.2">
      <c r="G55" s="11"/>
      <c r="H55" s="11"/>
      <c r="I55" s="11"/>
    </row>
    <row r="56" spans="2:9" ht="13.5" thickBot="1" x14ac:dyDescent="0.25">
      <c r="B56" s="15" t="s">
        <v>79</v>
      </c>
      <c r="G56" s="13">
        <f>G44+G46+G48+G54</f>
        <v>282967</v>
      </c>
      <c r="H56" s="11"/>
      <c r="I56" s="13">
        <f>I44+I46+I48+I54</f>
        <v>390747</v>
      </c>
    </row>
    <row r="57" spans="2:9" ht="13.5" thickTop="1" x14ac:dyDescent="0.2">
      <c r="B57" s="15"/>
      <c r="G57" s="11"/>
      <c r="H57" s="11"/>
      <c r="I57" s="11"/>
    </row>
    <row r="58" spans="2:9" x14ac:dyDescent="0.2">
      <c r="B58" s="15"/>
      <c r="G58" s="11"/>
      <c r="H58" s="11"/>
      <c r="I58" s="11"/>
    </row>
    <row r="59" spans="2:9" x14ac:dyDescent="0.2">
      <c r="B59" s="15"/>
      <c r="G59" s="11"/>
      <c r="H59" s="11"/>
      <c r="I59" s="11"/>
    </row>
    <row r="60" spans="2:9" x14ac:dyDescent="0.2">
      <c r="B60" s="15"/>
      <c r="G60" s="11"/>
      <c r="H60" s="11"/>
      <c r="I60" s="11"/>
    </row>
    <row r="61" spans="2:9" x14ac:dyDescent="0.2">
      <c r="G61" s="100"/>
      <c r="H61" s="11"/>
      <c r="I61" s="29"/>
    </row>
    <row r="62" spans="2:9" x14ac:dyDescent="0.2">
      <c r="E62" s="8" t="s">
        <v>226</v>
      </c>
      <c r="F62" s="89">
        <v>2</v>
      </c>
      <c r="G62" s="11"/>
      <c r="H62" s="11"/>
      <c r="I62" s="11"/>
    </row>
  </sheetData>
  <phoneticPr fontId="0" type="noConversion"/>
  <conditionalFormatting sqref="F62 I26 G26 G21:G22 I21:I22">
    <cfRule type="expression" dxfId="44" priority="1" stopIfTrue="1">
      <formula>ISBLANK(F21)</formula>
    </cfRule>
  </conditionalFormatting>
  <pageMargins left="0.39370078740157483" right="0.39370078740157483" top="0.39370078740157483" bottom="0.1968503937007874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39997558519241921"/>
  </sheetPr>
  <dimension ref="B1:L63"/>
  <sheetViews>
    <sheetView view="pageBreakPreview" topLeftCell="A40" zoomScale="80" zoomScaleNormal="80" workbookViewId="0">
      <selection activeCell="F58" sqref="F58"/>
    </sheetView>
  </sheetViews>
  <sheetFormatPr defaultRowHeight="12.75" x14ac:dyDescent="0.2"/>
  <cols>
    <col min="1" max="1" width="3.85546875" customWidth="1"/>
    <col min="2" max="2" width="29.85546875" customWidth="1"/>
    <col min="3" max="3" width="5.7109375" customWidth="1"/>
    <col min="4" max="4" width="17.28515625" customWidth="1"/>
    <col min="5" max="5" width="5" customWidth="1"/>
    <col min="6" max="6" width="13.42578125" customWidth="1"/>
    <col min="7" max="7" width="3" customWidth="1"/>
    <col min="8" max="8" width="13.85546875" customWidth="1"/>
    <col min="9" max="9" width="7.5703125" customWidth="1"/>
    <col min="10" max="10" width="13" customWidth="1"/>
    <col min="11" max="11" width="5.5703125" customWidth="1"/>
    <col min="12" max="12" width="11.7109375" customWidth="1"/>
  </cols>
  <sheetData>
    <row r="1" spans="2:9" x14ac:dyDescent="0.2">
      <c r="B1" s="1" t="str">
        <f>inhoud!B1</f>
        <v>Stichting Klas op Wielen</v>
      </c>
    </row>
    <row r="2" spans="2:9" x14ac:dyDescent="0.2">
      <c r="B2" s="6"/>
      <c r="C2" s="4"/>
      <c r="D2" s="4"/>
      <c r="E2" s="4"/>
      <c r="F2" s="4"/>
      <c r="G2" s="4"/>
      <c r="H2" s="4"/>
    </row>
    <row r="3" spans="2:9" x14ac:dyDescent="0.2">
      <c r="B3" s="3"/>
    </row>
    <row r="5" spans="2:9" x14ac:dyDescent="0.2">
      <c r="B5" s="1" t="s">
        <v>506</v>
      </c>
    </row>
    <row r="6" spans="2:9" x14ac:dyDescent="0.2">
      <c r="B6" s="1"/>
    </row>
    <row r="8" spans="2:9" x14ac:dyDescent="0.2">
      <c r="E8" s="81" t="s">
        <v>56</v>
      </c>
      <c r="F8" s="54">
        <v>2018</v>
      </c>
      <c r="G8" s="53"/>
      <c r="H8" s="54">
        <v>2017</v>
      </c>
    </row>
    <row r="9" spans="2:9" x14ac:dyDescent="0.2">
      <c r="F9" s="53" t="s">
        <v>211</v>
      </c>
      <c r="G9" s="53"/>
      <c r="H9" s="53" t="s">
        <v>211</v>
      </c>
      <c r="I9" s="15"/>
    </row>
    <row r="10" spans="2:9" x14ac:dyDescent="0.2">
      <c r="F10" s="53"/>
      <c r="G10" s="53"/>
      <c r="H10" s="53"/>
      <c r="I10" s="15"/>
    </row>
    <row r="11" spans="2:9" x14ac:dyDescent="0.2">
      <c r="B11" s="1" t="s">
        <v>59</v>
      </c>
      <c r="F11" s="11"/>
      <c r="G11" s="11"/>
      <c r="H11" s="11"/>
    </row>
    <row r="12" spans="2:9" x14ac:dyDescent="0.2">
      <c r="F12" s="11"/>
      <c r="G12" s="11"/>
      <c r="H12" s="11"/>
    </row>
    <row r="13" spans="2:9" x14ac:dyDescent="0.2">
      <c r="B13" s="28" t="s">
        <v>406</v>
      </c>
      <c r="E13">
        <v>16</v>
      </c>
      <c r="F13" s="11">
        <f>'5.1.19 toel. enkelv. res.rek.'!K23</f>
        <v>1234740</v>
      </c>
      <c r="G13" s="11"/>
      <c r="H13" s="11">
        <f>'5.1.19 toel. enkelv. res.rek.'!M23</f>
        <v>1181999</v>
      </c>
    </row>
    <row r="14" spans="2:9" x14ac:dyDescent="0.2">
      <c r="F14" s="11"/>
      <c r="G14" s="11"/>
      <c r="H14" s="11"/>
    </row>
    <row r="15" spans="2:9" x14ac:dyDescent="0.2">
      <c r="B15" s="28" t="s">
        <v>77</v>
      </c>
      <c r="E15">
        <v>17</v>
      </c>
      <c r="F15" s="11">
        <f>'5.1.19 toel. enkelv. res.rek.'!K43</f>
        <v>3861</v>
      </c>
      <c r="G15" s="11"/>
      <c r="H15" s="11">
        <f>'5.1.19 toel. enkelv. res.rek.'!M43</f>
        <v>16575</v>
      </c>
    </row>
    <row r="16" spans="2:9" x14ac:dyDescent="0.2">
      <c r="F16" s="11"/>
      <c r="G16" s="11"/>
      <c r="H16" s="11"/>
    </row>
    <row r="17" spans="2:12" x14ac:dyDescent="0.2">
      <c r="B17" t="s">
        <v>61</v>
      </c>
      <c r="E17">
        <v>18</v>
      </c>
      <c r="F17" s="11">
        <f>'5.1.19 toel. enkelv. res.rek.'!K58</f>
        <v>30384</v>
      </c>
      <c r="G17" s="11"/>
      <c r="H17" s="11">
        <f>'5.1.19 toel. enkelv. res.rek.'!M58</f>
        <v>7620</v>
      </c>
      <c r="J17" s="11"/>
      <c r="K17" s="85"/>
      <c r="L17" s="11"/>
    </row>
    <row r="18" spans="2:12" x14ac:dyDescent="0.2">
      <c r="F18" s="18"/>
      <c r="G18" s="11"/>
      <c r="H18" s="18"/>
      <c r="J18" s="11"/>
      <c r="K18" s="85"/>
      <c r="L18" s="11"/>
    </row>
    <row r="19" spans="2:12" ht="15.75" customHeight="1" x14ac:dyDescent="0.2">
      <c r="B19" s="15" t="s">
        <v>58</v>
      </c>
      <c r="F19" s="11">
        <f>SUM(F13:F17)</f>
        <v>1268985</v>
      </c>
      <c r="G19" s="11"/>
      <c r="H19" s="11">
        <f>SUM(H13:H17)</f>
        <v>1206194</v>
      </c>
    </row>
    <row r="20" spans="2:12" x14ac:dyDescent="0.2">
      <c r="F20" s="11"/>
      <c r="G20" s="11"/>
      <c r="H20" s="11"/>
      <c r="J20" s="85"/>
      <c r="K20" s="19"/>
      <c r="L20" s="85"/>
    </row>
    <row r="21" spans="2:12" x14ac:dyDescent="0.2">
      <c r="F21" s="11"/>
      <c r="G21" s="11"/>
      <c r="H21" s="11"/>
      <c r="J21" s="85"/>
      <c r="K21" s="19"/>
      <c r="L21" s="85"/>
    </row>
    <row r="22" spans="2:12" x14ac:dyDescent="0.2">
      <c r="F22" s="11"/>
      <c r="G22" s="11"/>
      <c r="H22" s="11"/>
    </row>
    <row r="23" spans="2:12" x14ac:dyDescent="0.2">
      <c r="B23" s="1" t="s">
        <v>60</v>
      </c>
      <c r="F23" s="11"/>
      <c r="G23" s="11"/>
      <c r="H23" s="11"/>
    </row>
    <row r="24" spans="2:12" x14ac:dyDescent="0.2">
      <c r="F24" s="11"/>
      <c r="G24" s="11"/>
      <c r="H24" s="11"/>
    </row>
    <row r="25" spans="2:12" x14ac:dyDescent="0.2">
      <c r="B25" t="s">
        <v>7</v>
      </c>
      <c r="E25">
        <v>19</v>
      </c>
      <c r="F25" s="11">
        <f>'5.1.19 toel. enkelv. res.rek.'!K104</f>
        <v>906729</v>
      </c>
      <c r="G25" s="11"/>
      <c r="H25" s="11">
        <f>'5.1.19 toel. enkelv. res.rek.'!M104</f>
        <v>797579</v>
      </c>
      <c r="J25" s="11"/>
      <c r="K25" s="85"/>
    </row>
    <row r="26" spans="2:12" x14ac:dyDescent="0.2">
      <c r="F26" s="11"/>
      <c r="G26" s="11"/>
      <c r="H26" s="11"/>
      <c r="J26" s="11"/>
      <c r="K26" s="85"/>
    </row>
    <row r="27" spans="2:12" x14ac:dyDescent="0.2">
      <c r="B27" t="s">
        <v>102</v>
      </c>
      <c r="E27">
        <v>20</v>
      </c>
      <c r="F27" s="11">
        <f>'5.1.19 toel. enkelv. res.rek.'!K124</f>
        <v>65215</v>
      </c>
      <c r="G27" s="11"/>
      <c r="H27" s="11">
        <f>'5.1.19 toel. enkelv. res.rek.'!M124</f>
        <v>56464</v>
      </c>
      <c r="J27" s="11"/>
      <c r="K27" s="85"/>
    </row>
    <row r="28" spans="2:12" x14ac:dyDescent="0.2">
      <c r="F28" s="11"/>
      <c r="G28" s="11"/>
      <c r="H28" s="11"/>
      <c r="J28" s="11"/>
      <c r="K28" s="85"/>
    </row>
    <row r="29" spans="2:12" x14ac:dyDescent="0.2">
      <c r="B29" t="s">
        <v>175</v>
      </c>
      <c r="E29">
        <v>21</v>
      </c>
      <c r="F29" s="11">
        <v>0</v>
      </c>
      <c r="G29" s="11"/>
      <c r="H29" s="11">
        <v>0</v>
      </c>
      <c r="J29" s="11"/>
      <c r="K29" s="85"/>
    </row>
    <row r="30" spans="2:12" x14ac:dyDescent="0.2">
      <c r="F30" s="11"/>
      <c r="G30" s="11"/>
      <c r="H30" s="11"/>
      <c r="J30" s="11"/>
      <c r="K30" s="85"/>
    </row>
    <row r="31" spans="2:12" x14ac:dyDescent="0.2">
      <c r="B31" t="s">
        <v>314</v>
      </c>
      <c r="E31">
        <v>22</v>
      </c>
      <c r="F31" s="11">
        <v>0</v>
      </c>
      <c r="G31" s="11"/>
      <c r="H31" s="11">
        <v>0</v>
      </c>
      <c r="J31" s="11"/>
      <c r="K31" s="85"/>
    </row>
    <row r="32" spans="2:12" x14ac:dyDescent="0.2">
      <c r="F32" s="11"/>
      <c r="G32" s="11"/>
      <c r="H32" s="11"/>
      <c r="J32" s="11"/>
      <c r="K32" s="85"/>
    </row>
    <row r="33" spans="2:11" x14ac:dyDescent="0.2">
      <c r="B33" t="s">
        <v>62</v>
      </c>
      <c r="E33">
        <v>23</v>
      </c>
      <c r="F33" s="11">
        <f>'5.1.19 toel. enkelv. res.rek.'!K152</f>
        <v>386056</v>
      </c>
      <c r="G33" s="11"/>
      <c r="H33" s="11">
        <f>'5.1.19 toel. enkelv. res.rek.'!M152</f>
        <v>367724</v>
      </c>
      <c r="J33" s="11"/>
      <c r="K33" s="85"/>
    </row>
    <row r="34" spans="2:11" x14ac:dyDescent="0.2">
      <c r="F34" s="18"/>
      <c r="G34" s="11"/>
      <c r="H34" s="18"/>
      <c r="J34" s="11"/>
      <c r="K34" s="85"/>
    </row>
    <row r="35" spans="2:11" x14ac:dyDescent="0.2">
      <c r="B35" s="15" t="s">
        <v>63</v>
      </c>
      <c r="F35" s="11">
        <f>SUM(F25:F33)</f>
        <v>1358000</v>
      </c>
      <c r="G35" s="11"/>
      <c r="H35" s="11">
        <f>SUM(H25:H33)</f>
        <v>1221767</v>
      </c>
      <c r="J35" s="11"/>
      <c r="K35" s="85"/>
    </row>
    <row r="36" spans="2:11" x14ac:dyDescent="0.2">
      <c r="B36" s="15"/>
      <c r="F36" s="11"/>
      <c r="G36" s="11"/>
      <c r="H36" s="11"/>
      <c r="J36" s="11"/>
      <c r="K36" s="85"/>
    </row>
    <row r="37" spans="2:11" x14ac:dyDescent="0.2">
      <c r="B37" s="15"/>
      <c r="F37" s="11"/>
      <c r="G37" s="11"/>
      <c r="H37" s="11"/>
      <c r="J37" s="11"/>
      <c r="K37" s="85"/>
    </row>
    <row r="38" spans="2:11" x14ac:dyDescent="0.2">
      <c r="F38" s="11"/>
      <c r="G38" s="11"/>
      <c r="H38" s="11"/>
    </row>
    <row r="39" spans="2:11" x14ac:dyDescent="0.2">
      <c r="B39" s="15" t="s">
        <v>101</v>
      </c>
      <c r="F39" s="11">
        <f>F19-F35</f>
        <v>-89015</v>
      </c>
      <c r="G39" s="11"/>
      <c r="H39" s="11">
        <f>H19-H35</f>
        <v>-15573</v>
      </c>
    </row>
    <row r="40" spans="2:11" x14ac:dyDescent="0.2">
      <c r="F40" s="11"/>
      <c r="G40" s="11"/>
      <c r="H40" s="11"/>
    </row>
    <row r="41" spans="2:11" x14ac:dyDescent="0.2">
      <c r="B41" t="s">
        <v>38</v>
      </c>
      <c r="E41">
        <v>24</v>
      </c>
      <c r="F41" s="11">
        <f>'5.1.19 toel. enkelv. res.rek.'!K189</f>
        <v>7</v>
      </c>
      <c r="G41" s="11"/>
      <c r="H41" s="11">
        <f>'5.1.19 toel. enkelv. res.rek.'!M189</f>
        <v>-577</v>
      </c>
      <c r="J41" s="11"/>
      <c r="K41" s="85"/>
    </row>
    <row r="42" spans="2:11" s="190" customFormat="1" x14ac:dyDescent="0.2">
      <c r="B42" s="189" t="s">
        <v>551</v>
      </c>
      <c r="E42" s="190">
        <v>25</v>
      </c>
      <c r="F42" s="11">
        <v>2924</v>
      </c>
      <c r="G42" s="11"/>
      <c r="H42" s="11">
        <v>0</v>
      </c>
      <c r="J42" s="11"/>
      <c r="K42" s="85"/>
    </row>
    <row r="43" spans="2:11" x14ac:dyDescent="0.2">
      <c r="F43" s="27"/>
      <c r="H43" s="27"/>
    </row>
    <row r="44" spans="2:11" ht="13.5" thickBot="1" x14ac:dyDescent="0.25">
      <c r="B44" s="1" t="s">
        <v>8</v>
      </c>
      <c r="E44" t="s">
        <v>44</v>
      </c>
      <c r="F44" s="125">
        <f>F39+F41+F42</f>
        <v>-86084</v>
      </c>
      <c r="G44" s="11"/>
      <c r="H44" s="125">
        <f>H39+H41</f>
        <v>-16150</v>
      </c>
      <c r="J44" s="11"/>
      <c r="K44" s="85"/>
    </row>
    <row r="45" spans="2:11" ht="13.5" thickTop="1" x14ac:dyDescent="0.2">
      <c r="F45" s="11"/>
      <c r="G45" s="11"/>
      <c r="H45" s="11"/>
    </row>
    <row r="46" spans="2:11" x14ac:dyDescent="0.2">
      <c r="F46" s="11"/>
      <c r="G46" s="11"/>
      <c r="H46" s="11"/>
    </row>
    <row r="47" spans="2:11" x14ac:dyDescent="0.2">
      <c r="F47" s="11"/>
      <c r="G47" s="11"/>
      <c r="H47" s="11"/>
    </row>
    <row r="48" spans="2:11" x14ac:dyDescent="0.2">
      <c r="B48" s="1" t="s">
        <v>168</v>
      </c>
      <c r="F48" s="11"/>
      <c r="G48" s="11"/>
      <c r="H48" s="11"/>
    </row>
    <row r="50" spans="2:10" x14ac:dyDescent="0.2">
      <c r="B50" s="17" t="s">
        <v>216</v>
      </c>
      <c r="F50" s="54">
        <f>F8</f>
        <v>2018</v>
      </c>
      <c r="G50" s="53"/>
      <c r="H50" s="54">
        <f>H8</f>
        <v>2017</v>
      </c>
    </row>
    <row r="51" spans="2:10" ht="12.75" customHeight="1" x14ac:dyDescent="0.2">
      <c r="F51" s="53" t="s">
        <v>211</v>
      </c>
      <c r="G51" s="53"/>
      <c r="H51" s="53" t="s">
        <v>211</v>
      </c>
      <c r="I51" s="15"/>
    </row>
    <row r="52" spans="2:10" ht="12.75" customHeight="1" x14ac:dyDescent="0.2">
      <c r="B52" t="s">
        <v>167</v>
      </c>
      <c r="F52" s="11"/>
    </row>
    <row r="53" spans="2:10" ht="12.75" customHeight="1" x14ac:dyDescent="0.2">
      <c r="B53" t="s">
        <v>470</v>
      </c>
      <c r="F53" s="76">
        <v>0</v>
      </c>
      <c r="H53" s="76">
        <v>0</v>
      </c>
    </row>
    <row r="54" spans="2:10" ht="12.75" customHeight="1" x14ac:dyDescent="0.2">
      <c r="B54" s="11" t="s">
        <v>471</v>
      </c>
      <c r="F54" s="76">
        <v>-16808</v>
      </c>
      <c r="H54" s="76">
        <v>-10995</v>
      </c>
    </row>
    <row r="55" spans="2:10" ht="12.75" customHeight="1" x14ac:dyDescent="0.2">
      <c r="B55" s="30" t="s">
        <v>391</v>
      </c>
      <c r="F55" s="76">
        <v>0</v>
      </c>
      <c r="H55" s="76">
        <v>0</v>
      </c>
    </row>
    <row r="56" spans="2:10" ht="12.75" customHeight="1" x14ac:dyDescent="0.2">
      <c r="B56" t="s">
        <v>390</v>
      </c>
      <c r="F56" s="76">
        <v>0</v>
      </c>
      <c r="H56" s="76">
        <v>0</v>
      </c>
    </row>
    <row r="57" spans="2:10" ht="12.75" customHeight="1" x14ac:dyDescent="0.2">
      <c r="B57" t="s">
        <v>341</v>
      </c>
      <c r="F57" s="76">
        <v>-69276</v>
      </c>
      <c r="H57" s="76">
        <v>-5155</v>
      </c>
    </row>
    <row r="58" spans="2:10" ht="12.75" customHeight="1" thickBot="1" x14ac:dyDescent="0.25">
      <c r="F58" s="25">
        <f>SUM(F52:F57)</f>
        <v>-86084</v>
      </c>
      <c r="H58" s="25">
        <f>SUM(H52:H57)</f>
        <v>-16150</v>
      </c>
      <c r="J58" s="11"/>
    </row>
    <row r="59" spans="2:10" ht="12.75" customHeight="1" thickTop="1" x14ac:dyDescent="0.2">
      <c r="F59" s="11"/>
      <c r="H59" s="11"/>
      <c r="J59" s="11"/>
    </row>
    <row r="60" spans="2:10" ht="12.75" customHeight="1" x14ac:dyDescent="0.2">
      <c r="F60" s="11"/>
      <c r="H60" s="11"/>
      <c r="J60" s="11"/>
    </row>
    <row r="61" spans="2:10" ht="12.75" customHeight="1" x14ac:dyDescent="0.2">
      <c r="F61" s="11"/>
      <c r="H61" s="11"/>
      <c r="J61" s="11"/>
    </row>
    <row r="62" spans="2:10" ht="12.75" customHeight="1" x14ac:dyDescent="0.2">
      <c r="F62" s="11"/>
      <c r="H62" s="11"/>
      <c r="J62" s="11"/>
    </row>
    <row r="63" spans="2:10" x14ac:dyDescent="0.2">
      <c r="D63" s="2" t="s">
        <v>560</v>
      </c>
      <c r="E63" s="89" t="s">
        <v>44</v>
      </c>
    </row>
  </sheetData>
  <phoneticPr fontId="0" type="noConversion"/>
  <conditionalFormatting sqref="E63 F53:F57 H53:H57">
    <cfRule type="expression" dxfId="43" priority="1" stopIfTrue="1">
      <formula>ISBLANK(E53)</formula>
    </cfRule>
  </conditionalFormatting>
  <pageMargins left="0.39370078740157483" right="0.39370078740157483" top="0.39370078740157483" bottom="0.19685039370078741" header="0.51181102362204722" footer="0.51181102362204722"/>
  <pageSetup paperSize="9" scale="9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115"/>
  <sheetViews>
    <sheetView view="pageBreakPreview" zoomScale="96" zoomScaleNormal="80" zoomScaleSheetLayoutView="96" workbookViewId="0">
      <selection activeCell="I23" sqref="I23"/>
    </sheetView>
  </sheetViews>
  <sheetFormatPr defaultRowHeight="12.75" x14ac:dyDescent="0.2"/>
  <cols>
    <col min="1" max="1" width="2.85546875" customWidth="1"/>
    <col min="2" max="2" width="45" customWidth="1"/>
    <col min="3" max="3" width="6.42578125" customWidth="1"/>
    <col min="4" max="4" width="11.7109375" customWidth="1"/>
    <col min="5" max="5" width="12" customWidth="1"/>
    <col min="6" max="6" width="1.5703125" customWidth="1"/>
    <col min="7" max="8" width="12.28515625" customWidth="1"/>
  </cols>
  <sheetData>
    <row r="1" spans="2:8" x14ac:dyDescent="0.2">
      <c r="B1" s="1" t="str">
        <f>inhoud!B1</f>
        <v>Stichting Klas op Wielen</v>
      </c>
    </row>
    <row r="2" spans="2:8" x14ac:dyDescent="0.2">
      <c r="B2" s="6"/>
      <c r="C2" s="4"/>
      <c r="D2" s="4"/>
      <c r="E2" s="4"/>
      <c r="F2" s="4"/>
      <c r="G2" s="4"/>
      <c r="H2" s="4"/>
    </row>
    <row r="4" spans="2:8" x14ac:dyDescent="0.2">
      <c r="B4" s="1" t="s">
        <v>507</v>
      </c>
    </row>
    <row r="5" spans="2:8" x14ac:dyDescent="0.2">
      <c r="B5" s="15"/>
      <c r="C5" s="81" t="s">
        <v>56</v>
      </c>
      <c r="D5" s="14"/>
      <c r="E5" s="14">
        <v>2018</v>
      </c>
      <c r="F5" s="14"/>
      <c r="G5" s="14"/>
      <c r="H5" s="14">
        <v>2017</v>
      </c>
    </row>
    <row r="6" spans="2:8" x14ac:dyDescent="0.2">
      <c r="D6" s="8" t="s">
        <v>211</v>
      </c>
      <c r="E6" s="8" t="s">
        <v>211</v>
      </c>
      <c r="F6" s="8"/>
      <c r="G6" s="8" t="s">
        <v>211</v>
      </c>
      <c r="H6" s="8" t="s">
        <v>211</v>
      </c>
    </row>
    <row r="7" spans="2:8" ht="12.75" customHeight="1" x14ac:dyDescent="0.2">
      <c r="B7" s="1" t="s">
        <v>9</v>
      </c>
      <c r="D7" s="11"/>
      <c r="E7" s="11"/>
      <c r="F7" s="11"/>
      <c r="G7" s="11"/>
      <c r="H7" s="11"/>
    </row>
    <row r="8" spans="2:8" ht="12.75" customHeight="1" x14ac:dyDescent="0.2">
      <c r="B8" t="s">
        <v>65</v>
      </c>
      <c r="D8" s="43"/>
      <c r="E8" s="37">
        <f>'5.1.11 enkelv. res.rek.'!F39</f>
        <v>-89015</v>
      </c>
      <c r="F8" s="37"/>
      <c r="G8" s="43"/>
      <c r="H8" s="37">
        <f>'5.1.11 enkelv. res.rek.'!H39</f>
        <v>-15573</v>
      </c>
    </row>
    <row r="9" spans="2:8" ht="12.75" customHeight="1" x14ac:dyDescent="0.2">
      <c r="D9" s="43"/>
      <c r="E9" s="37"/>
      <c r="F9" s="37"/>
      <c r="G9" s="43"/>
      <c r="H9" s="37"/>
    </row>
    <row r="10" spans="2:8" ht="12.75" customHeight="1" x14ac:dyDescent="0.2">
      <c r="B10" t="s">
        <v>81</v>
      </c>
      <c r="D10" s="37"/>
      <c r="E10" s="37"/>
      <c r="F10" s="37"/>
      <c r="G10" s="37"/>
      <c r="H10" s="37"/>
    </row>
    <row r="11" spans="2:8" ht="12.75" customHeight="1" x14ac:dyDescent="0.2">
      <c r="B11" s="16" t="s">
        <v>342</v>
      </c>
      <c r="C11" s="8" t="s">
        <v>383</v>
      </c>
      <c r="D11" s="76">
        <f>'5.1.11 enkelv. res.rek.'!F27</f>
        <v>65215</v>
      </c>
      <c r="E11" s="37"/>
      <c r="F11" s="37"/>
      <c r="G11" s="76">
        <v>56464</v>
      </c>
      <c r="H11" s="37"/>
    </row>
    <row r="12" spans="2:8" s="174" customFormat="1" ht="12.75" customHeight="1" x14ac:dyDescent="0.2">
      <c r="B12" s="139" t="s">
        <v>468</v>
      </c>
      <c r="C12" s="8"/>
      <c r="D12" s="76">
        <v>0</v>
      </c>
      <c r="E12" s="37"/>
      <c r="F12" s="37"/>
      <c r="G12" s="76">
        <v>-11609</v>
      </c>
      <c r="H12" s="37"/>
    </row>
    <row r="13" spans="2:8" ht="12.75" customHeight="1" x14ac:dyDescent="0.2">
      <c r="B13" s="16" t="s">
        <v>82</v>
      </c>
      <c r="C13">
        <v>11</v>
      </c>
      <c r="D13" s="76">
        <v>0</v>
      </c>
      <c r="E13" s="37"/>
      <c r="F13" s="37"/>
      <c r="G13" s="76">
        <v>0</v>
      </c>
      <c r="H13" s="37"/>
    </row>
    <row r="14" spans="2:8" ht="12.75" customHeight="1" x14ac:dyDescent="0.2">
      <c r="B14" s="139" t="s">
        <v>362</v>
      </c>
      <c r="C14">
        <v>18</v>
      </c>
      <c r="D14" s="77">
        <v>-2924</v>
      </c>
      <c r="E14" s="37"/>
      <c r="F14" s="37"/>
      <c r="G14" s="77">
        <v>0</v>
      </c>
      <c r="H14" s="37"/>
    </row>
    <row r="15" spans="2:8" ht="12.75" customHeight="1" x14ac:dyDescent="0.2">
      <c r="D15" s="37"/>
      <c r="E15" s="37">
        <f>SUM(D11:D14)</f>
        <v>62291</v>
      </c>
      <c r="F15" s="37"/>
      <c r="G15" s="37"/>
      <c r="H15" s="37">
        <f>SUM(G11:G14)</f>
        <v>44855</v>
      </c>
    </row>
    <row r="16" spans="2:8" ht="12.75" customHeight="1" x14ac:dyDescent="0.2">
      <c r="B16" t="s">
        <v>363</v>
      </c>
      <c r="D16" s="37"/>
      <c r="E16" s="37"/>
      <c r="F16" s="37"/>
      <c r="G16" s="37"/>
      <c r="H16" s="37"/>
    </row>
    <row r="17" spans="2:8" ht="12.75" customHeight="1" x14ac:dyDescent="0.2">
      <c r="B17" s="16" t="s">
        <v>83</v>
      </c>
      <c r="C17">
        <v>4</v>
      </c>
      <c r="D17" s="76">
        <v>0</v>
      </c>
      <c r="E17" s="37"/>
      <c r="F17" s="37"/>
      <c r="G17" s="76">
        <v>0</v>
      </c>
      <c r="H17" s="37"/>
    </row>
    <row r="18" spans="2:8" ht="25.5" customHeight="1" x14ac:dyDescent="0.2">
      <c r="B18" s="135" t="s">
        <v>252</v>
      </c>
      <c r="C18">
        <v>5</v>
      </c>
      <c r="D18" s="76">
        <v>0</v>
      </c>
      <c r="E18" s="37"/>
      <c r="F18" s="37"/>
      <c r="G18" s="76">
        <v>0</v>
      </c>
      <c r="H18" s="37"/>
    </row>
    <row r="19" spans="2:8" ht="12.75" customHeight="1" x14ac:dyDescent="0.2">
      <c r="B19" s="16" t="s">
        <v>84</v>
      </c>
      <c r="C19">
        <v>7</v>
      </c>
      <c r="D19" s="76">
        <f>'5.1.10 enkelv. balans'!I25-'5.1.10 enkelv. balans'!G25</f>
        <v>185</v>
      </c>
      <c r="E19" s="37"/>
      <c r="F19" s="37"/>
      <c r="G19" s="76">
        <v>22761</v>
      </c>
      <c r="H19" s="37"/>
    </row>
    <row r="20" spans="2:8" ht="25.5" x14ac:dyDescent="0.2">
      <c r="B20" s="83" t="s">
        <v>337</v>
      </c>
      <c r="C20">
        <v>6</v>
      </c>
      <c r="D20" s="76">
        <f>'5.1.10 enkelv. balans'!I24-'5.1.10 enkelv. balans'!G24</f>
        <v>516</v>
      </c>
      <c r="E20" s="37"/>
      <c r="F20" s="37"/>
      <c r="G20" s="76">
        <v>-9346</v>
      </c>
      <c r="H20" s="37"/>
    </row>
    <row r="21" spans="2:8" x14ac:dyDescent="0.2">
      <c r="B21" s="138" t="s">
        <v>392</v>
      </c>
      <c r="C21">
        <v>13</v>
      </c>
      <c r="D21" s="76">
        <f>'5.1.10 enkelv. balans'!G53-'5.1.10 enkelv. balans'!I53</f>
        <v>-21696</v>
      </c>
      <c r="E21" s="37"/>
      <c r="F21" s="37"/>
      <c r="G21" s="76">
        <v>4805</v>
      </c>
      <c r="H21" s="37"/>
    </row>
    <row r="22" spans="2:8" ht="12.75" customHeight="1" x14ac:dyDescent="0.2">
      <c r="D22" s="37"/>
      <c r="E22" s="39">
        <f>SUM(D17:D21)</f>
        <v>-20995</v>
      </c>
      <c r="F22" s="37"/>
      <c r="G22" s="37"/>
      <c r="H22" s="39">
        <f>SUM(G17:G21)</f>
        <v>18220</v>
      </c>
    </row>
    <row r="23" spans="2:8" ht="12.75" customHeight="1" x14ac:dyDescent="0.2">
      <c r="B23" s="82" t="s">
        <v>66</v>
      </c>
      <c r="D23" s="37"/>
      <c r="E23" s="37">
        <f>SUM(E8:E22)</f>
        <v>-47719</v>
      </c>
      <c r="F23" s="37"/>
      <c r="G23" s="37"/>
      <c r="H23" s="37">
        <f>SUM(H8:H22)</f>
        <v>47502</v>
      </c>
    </row>
    <row r="24" spans="2:8" ht="12.75" customHeight="1" x14ac:dyDescent="0.2">
      <c r="D24" s="37"/>
      <c r="E24" s="37"/>
      <c r="F24" s="37"/>
      <c r="G24" s="37"/>
      <c r="H24" s="37"/>
    </row>
    <row r="25" spans="2:8" ht="12.75" customHeight="1" x14ac:dyDescent="0.2">
      <c r="B25" s="82" t="s">
        <v>67</v>
      </c>
      <c r="C25">
        <v>24</v>
      </c>
      <c r="D25" s="76">
        <v>7</v>
      </c>
      <c r="E25" s="37"/>
      <c r="F25" s="37"/>
      <c r="G25" s="76">
        <v>23</v>
      </c>
      <c r="H25" s="37"/>
    </row>
    <row r="26" spans="2:8" ht="12.75" customHeight="1" x14ac:dyDescent="0.2">
      <c r="B26" s="82" t="s">
        <v>68</v>
      </c>
      <c r="C26">
        <v>24</v>
      </c>
      <c r="D26" s="76">
        <v>0</v>
      </c>
      <c r="E26" s="37"/>
      <c r="F26" s="37"/>
      <c r="G26" s="76">
        <v>-600</v>
      </c>
      <c r="H26" s="37"/>
    </row>
    <row r="27" spans="2:8" ht="12.75" customHeight="1" x14ac:dyDescent="0.2">
      <c r="B27" s="82" t="s">
        <v>364</v>
      </c>
      <c r="C27">
        <v>24</v>
      </c>
      <c r="D27" s="77">
        <v>0</v>
      </c>
      <c r="E27" s="37"/>
      <c r="F27" s="37"/>
      <c r="G27" s="77">
        <v>0</v>
      </c>
      <c r="H27" s="37"/>
    </row>
    <row r="28" spans="2:8" ht="12.75" customHeight="1" x14ac:dyDescent="0.2">
      <c r="B28" s="9"/>
      <c r="D28" s="37"/>
      <c r="E28" s="76">
        <f>SUM(D25:D27)</f>
        <v>7</v>
      </c>
      <c r="F28" s="37"/>
      <c r="G28" s="37"/>
      <c r="H28" s="76">
        <f>SUM(G25:G27)</f>
        <v>-577</v>
      </c>
    </row>
    <row r="29" spans="2:8" s="190" customFormat="1" ht="12.75" customHeight="1" x14ac:dyDescent="0.2">
      <c r="B29" s="9"/>
      <c r="D29" s="37"/>
      <c r="E29" s="37"/>
      <c r="F29" s="37"/>
      <c r="G29" s="37"/>
      <c r="H29" s="37"/>
    </row>
    <row r="30" spans="2:8" s="190" customFormat="1" ht="12.75" customHeight="1" x14ac:dyDescent="0.2">
      <c r="B30" s="9" t="s">
        <v>551</v>
      </c>
      <c r="C30" s="190">
        <v>25</v>
      </c>
      <c r="D30" s="37"/>
      <c r="E30" s="255">
        <f>'5.1.11 enkelv. res.rek.'!F42</f>
        <v>2924</v>
      </c>
      <c r="F30" s="37"/>
      <c r="G30" s="37"/>
      <c r="H30" s="255">
        <f>'5.1.11 enkelv. res.rek.'!H42</f>
        <v>0</v>
      </c>
    </row>
    <row r="31" spans="2:8" s="190" customFormat="1" ht="12.75" customHeight="1" x14ac:dyDescent="0.2">
      <c r="B31" s="9"/>
      <c r="D31" s="37"/>
      <c r="E31" s="255"/>
      <c r="F31" s="37"/>
      <c r="G31" s="37"/>
      <c r="H31" s="255"/>
    </row>
    <row r="32" spans="2:8" ht="12.75" customHeight="1" x14ac:dyDescent="0.2">
      <c r="B32" s="40" t="s">
        <v>169</v>
      </c>
      <c r="D32" s="37"/>
      <c r="E32" s="37">
        <f>SUM(E23:E30)</f>
        <v>-44788</v>
      </c>
      <c r="F32" s="37"/>
      <c r="G32" s="37"/>
      <c r="H32" s="37">
        <f>SUM(H23:H30)</f>
        <v>46925</v>
      </c>
    </row>
    <row r="33" spans="2:8" ht="12.75" customHeight="1" x14ac:dyDescent="0.2">
      <c r="D33" s="37"/>
      <c r="E33" s="37"/>
      <c r="F33" s="37"/>
      <c r="G33" s="37"/>
      <c r="H33" s="37"/>
    </row>
    <row r="34" spans="2:8" ht="12.75" customHeight="1" x14ac:dyDescent="0.2">
      <c r="B34" s="1" t="s">
        <v>10</v>
      </c>
      <c r="D34" s="37"/>
      <c r="E34" s="37"/>
      <c r="F34" s="37"/>
      <c r="G34" s="37"/>
      <c r="H34" s="37"/>
    </row>
    <row r="35" spans="2:8" ht="12.75" customHeight="1" x14ac:dyDescent="0.2">
      <c r="B35" s="82" t="s">
        <v>69</v>
      </c>
      <c r="C35">
        <v>2</v>
      </c>
      <c r="D35" s="76">
        <f>-'5.1.15-5.1.17 VA (enkelv.)'!O26</f>
        <v>-29940</v>
      </c>
      <c r="E35" s="37"/>
      <c r="F35" s="37"/>
      <c r="G35" s="76">
        <v>-63113</v>
      </c>
      <c r="H35" s="37"/>
    </row>
    <row r="36" spans="2:8" s="174" customFormat="1" ht="12.75" customHeight="1" x14ac:dyDescent="0.2">
      <c r="B36" s="175" t="s">
        <v>469</v>
      </c>
      <c r="C36" s="174">
        <v>2</v>
      </c>
      <c r="D36" s="76">
        <f>'5.1.15-5.1.17 VA (enkelv.)'!O27</f>
        <v>0</v>
      </c>
      <c r="E36" s="37"/>
      <c r="F36" s="37"/>
      <c r="G36" s="76">
        <v>27736</v>
      </c>
      <c r="H36" s="37"/>
    </row>
    <row r="37" spans="2:8" ht="12.75" customHeight="1" x14ac:dyDescent="0.2">
      <c r="B37" s="82" t="s">
        <v>70</v>
      </c>
      <c r="C37">
        <v>2</v>
      </c>
      <c r="D37" s="76">
        <v>2924</v>
      </c>
      <c r="E37" s="37"/>
      <c r="F37" s="37"/>
      <c r="G37" s="76">
        <v>0</v>
      </c>
      <c r="H37" s="37"/>
    </row>
    <row r="38" spans="2:8" ht="12.75" customHeight="1" x14ac:dyDescent="0.2">
      <c r="B38" s="82" t="s">
        <v>71</v>
      </c>
      <c r="C38">
        <v>1</v>
      </c>
      <c r="D38" s="76">
        <v>0</v>
      </c>
      <c r="E38" s="37"/>
      <c r="F38" s="37"/>
      <c r="G38" s="76">
        <v>0</v>
      </c>
      <c r="H38" s="37"/>
    </row>
    <row r="39" spans="2:8" ht="12.75" customHeight="1" x14ac:dyDescent="0.2">
      <c r="B39" s="82" t="s">
        <v>72</v>
      </c>
      <c r="C39">
        <v>1</v>
      </c>
      <c r="D39" s="76">
        <v>0</v>
      </c>
      <c r="E39" s="37"/>
      <c r="F39" s="37"/>
      <c r="G39" s="76">
        <v>0</v>
      </c>
      <c r="H39" s="37"/>
    </row>
    <row r="40" spans="2:8" ht="25.5" x14ac:dyDescent="0.2">
      <c r="B40" s="82" t="s">
        <v>343</v>
      </c>
      <c r="C40">
        <v>3</v>
      </c>
      <c r="D40" s="76">
        <v>0</v>
      </c>
      <c r="E40" s="37"/>
      <c r="F40" s="37"/>
      <c r="G40" s="76">
        <v>0</v>
      </c>
      <c r="H40" s="37"/>
    </row>
    <row r="41" spans="2:8" ht="25.5" customHeight="1" x14ac:dyDescent="0.2">
      <c r="B41" s="82" t="s">
        <v>344</v>
      </c>
      <c r="C41">
        <v>3</v>
      </c>
      <c r="D41" s="76">
        <v>0</v>
      </c>
      <c r="E41" s="37"/>
      <c r="F41" s="37"/>
      <c r="G41" s="76">
        <v>0</v>
      </c>
      <c r="H41" s="37"/>
    </row>
    <row r="42" spans="2:8" ht="12.75" customHeight="1" x14ac:dyDescent="0.2">
      <c r="B42" s="82" t="s">
        <v>365</v>
      </c>
      <c r="C42">
        <v>3</v>
      </c>
      <c r="D42" s="76">
        <v>0</v>
      </c>
      <c r="E42" s="37"/>
      <c r="F42" s="37"/>
      <c r="G42" s="76">
        <v>0</v>
      </c>
      <c r="H42" s="37"/>
    </row>
    <row r="43" spans="2:8" ht="12.75" customHeight="1" x14ac:dyDescent="0.2">
      <c r="B43" s="82" t="s">
        <v>345</v>
      </c>
      <c r="C43">
        <v>3</v>
      </c>
      <c r="D43" s="76">
        <v>0</v>
      </c>
      <c r="E43" s="37"/>
      <c r="F43" s="37"/>
      <c r="G43" s="76">
        <v>0</v>
      </c>
      <c r="H43" s="37"/>
    </row>
    <row r="44" spans="2:8" ht="12.75" customHeight="1" x14ac:dyDescent="0.2">
      <c r="B44" s="82" t="s">
        <v>346</v>
      </c>
      <c r="C44">
        <v>3</v>
      </c>
      <c r="D44" s="76">
        <v>0</v>
      </c>
      <c r="E44" s="37"/>
      <c r="F44" s="37"/>
      <c r="G44" s="76">
        <v>0</v>
      </c>
      <c r="H44" s="37"/>
    </row>
    <row r="45" spans="2:8" ht="12.75" customHeight="1" x14ac:dyDescent="0.2">
      <c r="B45" s="82" t="s">
        <v>347</v>
      </c>
      <c r="C45">
        <v>3</v>
      </c>
      <c r="D45" s="77">
        <v>0</v>
      </c>
      <c r="E45" s="37"/>
      <c r="F45" s="37"/>
      <c r="G45" s="77">
        <v>0</v>
      </c>
      <c r="H45" s="37"/>
    </row>
    <row r="46" spans="2:8" ht="12.75" customHeight="1" x14ac:dyDescent="0.2">
      <c r="D46" s="37"/>
      <c r="F46" s="37"/>
      <c r="G46" s="37"/>
    </row>
    <row r="47" spans="2:8" ht="12.75" customHeight="1" x14ac:dyDescent="0.2">
      <c r="B47" s="128" t="s">
        <v>73</v>
      </c>
      <c r="D47" s="37"/>
      <c r="E47" s="37">
        <f>SUM(D35:D45)</f>
        <v>-27016</v>
      </c>
      <c r="F47" s="37"/>
      <c r="G47" s="37"/>
      <c r="H47" s="37">
        <f>SUM(G35:G45)</f>
        <v>-35377</v>
      </c>
    </row>
    <row r="48" spans="2:8" ht="12.75" customHeight="1" x14ac:dyDescent="0.2">
      <c r="D48" s="37"/>
      <c r="E48" s="37"/>
      <c r="F48" s="37"/>
      <c r="G48" s="37"/>
      <c r="H48" s="37"/>
    </row>
    <row r="49" spans="2:9" ht="12.75" customHeight="1" x14ac:dyDescent="0.2">
      <c r="B49" s="1" t="s">
        <v>11</v>
      </c>
      <c r="D49" s="37"/>
      <c r="E49" s="37"/>
      <c r="F49" s="37"/>
      <c r="G49" s="37"/>
      <c r="H49" s="37"/>
    </row>
    <row r="50" spans="2:9" ht="12.75" customHeight="1" x14ac:dyDescent="0.2">
      <c r="B50" s="82" t="s">
        <v>74</v>
      </c>
      <c r="C50">
        <v>12</v>
      </c>
      <c r="D50" s="76">
        <v>0</v>
      </c>
      <c r="E50" s="37"/>
      <c r="F50" s="37"/>
      <c r="G50" s="76">
        <v>0</v>
      </c>
      <c r="H50" s="37"/>
    </row>
    <row r="51" spans="2:9" ht="12.75" customHeight="1" x14ac:dyDescent="0.2">
      <c r="B51" s="82" t="s">
        <v>12</v>
      </c>
      <c r="C51">
        <v>12</v>
      </c>
      <c r="D51" s="76">
        <v>0</v>
      </c>
      <c r="E51" s="37"/>
      <c r="F51" s="37"/>
      <c r="G51" s="76">
        <v>0</v>
      </c>
      <c r="H51" s="37"/>
    </row>
    <row r="52" spans="2:9" ht="12.75" customHeight="1" x14ac:dyDescent="0.2">
      <c r="B52" s="138" t="s">
        <v>393</v>
      </c>
      <c r="C52">
        <v>13</v>
      </c>
      <c r="D52" s="77">
        <v>0</v>
      </c>
      <c r="E52" s="37"/>
      <c r="F52" s="37"/>
      <c r="G52" s="77">
        <v>0</v>
      </c>
      <c r="H52" s="37"/>
    </row>
    <row r="53" spans="2:9" ht="12.75" customHeight="1" x14ac:dyDescent="0.2">
      <c r="D53" s="37"/>
      <c r="E53" s="37"/>
      <c r="F53" s="37"/>
      <c r="G53" s="37"/>
      <c r="H53" s="37"/>
    </row>
    <row r="54" spans="2:9" ht="13.5" customHeight="1" x14ac:dyDescent="0.2">
      <c r="B54" s="129" t="s">
        <v>75</v>
      </c>
      <c r="D54" s="37"/>
      <c r="E54" s="37">
        <f>SUM(D50:D52)</f>
        <v>0</v>
      </c>
      <c r="F54" s="37"/>
      <c r="G54" s="37"/>
      <c r="H54" s="37">
        <f>SUM(G50:G52)</f>
        <v>0</v>
      </c>
    </row>
    <row r="55" spans="2:9" ht="12.75" customHeight="1" x14ac:dyDescent="0.2">
      <c r="D55" s="37"/>
      <c r="E55" s="37"/>
      <c r="F55" s="37"/>
      <c r="G55" s="37"/>
      <c r="H55" s="37"/>
    </row>
    <row r="56" spans="2:9" ht="13.5" thickBot="1" x14ac:dyDescent="0.25">
      <c r="B56" s="84" t="s">
        <v>166</v>
      </c>
      <c r="D56" s="37"/>
      <c r="E56" s="42">
        <f>E54+E47+E32</f>
        <v>-71804</v>
      </c>
      <c r="F56" s="37"/>
      <c r="G56" s="37"/>
      <c r="H56" s="42">
        <f>H54+H47+H32</f>
        <v>11548</v>
      </c>
      <c r="I56" t="str">
        <f>IF(E59-E58=E56,"","FOUT")</f>
        <v/>
      </c>
    </row>
    <row r="57" spans="2:9" ht="13.5" thickTop="1" x14ac:dyDescent="0.2">
      <c r="B57" s="84"/>
      <c r="D57" s="37"/>
      <c r="E57" s="37"/>
      <c r="F57" s="37"/>
      <c r="G57" s="37"/>
      <c r="H57" s="37"/>
    </row>
    <row r="58" spans="2:9" ht="12.75" customHeight="1" x14ac:dyDescent="0.2">
      <c r="B58" s="82" t="s">
        <v>291</v>
      </c>
      <c r="C58">
        <v>9</v>
      </c>
      <c r="D58" s="37"/>
      <c r="E58" s="37">
        <v>221968</v>
      </c>
      <c r="F58" s="37"/>
      <c r="G58" s="37"/>
      <c r="H58" s="37">
        <v>210420</v>
      </c>
    </row>
    <row r="59" spans="2:9" ht="12.75" customHeight="1" x14ac:dyDescent="0.2">
      <c r="B59" s="82" t="s">
        <v>292</v>
      </c>
      <c r="C59">
        <v>9</v>
      </c>
      <c r="D59" s="37"/>
      <c r="E59" s="39">
        <v>150164</v>
      </c>
      <c r="F59" s="37"/>
      <c r="G59" s="37"/>
      <c r="H59" s="39">
        <v>221968</v>
      </c>
    </row>
    <row r="60" spans="2:9" ht="12.75" customHeight="1" x14ac:dyDescent="0.2">
      <c r="B60" s="82" t="s">
        <v>166</v>
      </c>
      <c r="D60" s="37"/>
      <c r="E60" s="37">
        <f>E59-E58</f>
        <v>-71804</v>
      </c>
      <c r="F60" s="37"/>
      <c r="G60" s="37"/>
      <c r="H60" s="37">
        <f>H59-H58</f>
        <v>11548</v>
      </c>
    </row>
    <row r="61" spans="2:9" ht="12.75" customHeight="1" x14ac:dyDescent="0.2">
      <c r="B61" s="31"/>
      <c r="G61" s="37"/>
      <c r="H61" s="37"/>
    </row>
    <row r="62" spans="2:9" ht="12.75" customHeight="1" x14ac:dyDescent="0.2">
      <c r="B62" s="133" t="s">
        <v>99</v>
      </c>
      <c r="C62" s="98"/>
      <c r="D62" s="98"/>
      <c r="E62" s="98"/>
      <c r="F62" s="98"/>
      <c r="G62" s="98"/>
      <c r="H62" s="122"/>
    </row>
    <row r="63" spans="2:9" ht="12.75" customHeight="1" x14ac:dyDescent="0.2">
      <c r="B63" s="283"/>
      <c r="C63" s="284"/>
      <c r="D63" s="284"/>
      <c r="E63" s="284"/>
      <c r="F63" s="284"/>
      <c r="G63" s="284"/>
      <c r="H63" s="285"/>
    </row>
    <row r="64" spans="2:9" ht="12.75" customHeight="1" x14ac:dyDescent="0.2"/>
    <row r="65" spans="2:11" ht="12.75" customHeight="1" x14ac:dyDescent="0.2">
      <c r="C65" s="8" t="s">
        <v>226</v>
      </c>
      <c r="D65" s="89">
        <v>4</v>
      </c>
      <c r="G65" s="37"/>
      <c r="H65" s="37"/>
    </row>
    <row r="66" spans="2:11" ht="12.75" customHeight="1" x14ac:dyDescent="0.2">
      <c r="G66" s="37"/>
      <c r="H66" s="37"/>
    </row>
    <row r="67" spans="2:11" ht="12.75" customHeight="1" x14ac:dyDescent="0.2">
      <c r="B67" s="31"/>
      <c r="G67" s="37"/>
      <c r="H67" s="37"/>
    </row>
    <row r="68" spans="2:11" x14ac:dyDescent="0.2">
      <c r="C68" s="28"/>
      <c r="D68" s="28"/>
      <c r="E68" s="28"/>
      <c r="F68" s="28"/>
      <c r="G68" s="28"/>
      <c r="H68" s="28"/>
      <c r="I68" s="28"/>
      <c r="J68" s="28"/>
      <c r="K68" s="28"/>
    </row>
    <row r="69" spans="2:11" x14ac:dyDescent="0.2">
      <c r="C69" s="28"/>
      <c r="D69" s="28"/>
      <c r="E69" s="28"/>
      <c r="F69" s="28"/>
      <c r="G69" s="28"/>
      <c r="H69" s="28"/>
      <c r="I69" s="28"/>
      <c r="J69" s="28"/>
      <c r="K69" s="28"/>
    </row>
    <row r="70" spans="2:11" x14ac:dyDescent="0.2">
      <c r="C70" s="28"/>
      <c r="D70" s="28"/>
      <c r="E70" s="28"/>
      <c r="F70" s="28"/>
      <c r="G70" s="28"/>
      <c r="H70" s="28"/>
      <c r="I70" s="28"/>
      <c r="J70" s="28"/>
      <c r="K70" s="28"/>
    </row>
    <row r="71" spans="2:11" x14ac:dyDescent="0.2">
      <c r="C71" s="28"/>
      <c r="D71" s="28"/>
      <c r="E71" s="28"/>
      <c r="F71" s="28"/>
      <c r="G71" s="28"/>
      <c r="H71" s="28"/>
      <c r="I71" s="28"/>
      <c r="J71" s="28"/>
      <c r="K71" s="28"/>
    </row>
    <row r="72" spans="2:11" x14ac:dyDescent="0.2">
      <c r="C72" s="28"/>
      <c r="D72" s="28"/>
      <c r="E72" s="28"/>
      <c r="F72" s="28"/>
      <c r="G72" s="28"/>
      <c r="H72" s="28"/>
      <c r="I72" s="28"/>
      <c r="J72" s="28"/>
      <c r="K72" s="28"/>
    </row>
    <row r="73" spans="2:11" x14ac:dyDescent="0.2">
      <c r="C73" s="28"/>
      <c r="D73" s="28"/>
      <c r="E73" s="28"/>
      <c r="F73" s="28"/>
      <c r="G73" s="28"/>
      <c r="H73" s="28"/>
      <c r="I73" s="28"/>
      <c r="J73" s="28"/>
      <c r="K73" s="28"/>
    </row>
    <row r="74" spans="2:11" x14ac:dyDescent="0.2">
      <c r="C74" s="28"/>
      <c r="D74" s="28"/>
      <c r="E74" s="28"/>
      <c r="F74" s="28"/>
      <c r="G74" s="28"/>
      <c r="H74" s="28"/>
      <c r="I74" s="28"/>
      <c r="J74" s="28"/>
      <c r="K74" s="28"/>
    </row>
    <row r="75" spans="2:11" x14ac:dyDescent="0.2">
      <c r="C75" s="28"/>
      <c r="D75" s="28"/>
      <c r="E75" s="28"/>
      <c r="F75" s="28"/>
      <c r="G75" s="28"/>
      <c r="H75" s="28"/>
      <c r="I75" s="28"/>
      <c r="J75" s="28"/>
      <c r="K75" s="28"/>
    </row>
    <row r="76" spans="2:11" x14ac:dyDescent="0.2">
      <c r="C76" s="28"/>
      <c r="D76" s="28"/>
      <c r="E76" s="28"/>
      <c r="F76" s="28"/>
      <c r="G76" s="28"/>
      <c r="H76" s="28"/>
      <c r="I76" s="28"/>
      <c r="J76" s="28"/>
      <c r="K76" s="28"/>
    </row>
    <row r="77" spans="2:11" x14ac:dyDescent="0.2">
      <c r="C77" s="28"/>
      <c r="D77" s="28"/>
      <c r="E77" s="28"/>
      <c r="F77" s="28"/>
      <c r="G77" s="28"/>
      <c r="H77" s="28"/>
      <c r="I77" s="28"/>
      <c r="J77" s="28"/>
      <c r="K77" s="28"/>
    </row>
    <row r="78" spans="2:11" x14ac:dyDescent="0.2">
      <c r="C78" s="28"/>
      <c r="D78" s="28"/>
      <c r="E78" s="28"/>
      <c r="F78" s="28"/>
      <c r="G78" s="28"/>
      <c r="H78" s="28"/>
      <c r="I78" s="28"/>
      <c r="J78" s="28"/>
      <c r="K78" s="28"/>
    </row>
    <row r="79" spans="2:11" x14ac:dyDescent="0.2">
      <c r="C79" s="28"/>
      <c r="D79" s="28"/>
      <c r="E79" s="28"/>
      <c r="F79" s="28"/>
      <c r="G79" s="28"/>
      <c r="H79" s="28"/>
      <c r="I79" s="28"/>
      <c r="J79" s="28"/>
      <c r="K79" s="28"/>
    </row>
    <row r="80" spans="2:11" x14ac:dyDescent="0.2">
      <c r="C80" s="28"/>
      <c r="D80" s="28"/>
      <c r="E80" s="28"/>
      <c r="F80" s="28"/>
      <c r="G80" s="28"/>
      <c r="H80" s="28"/>
      <c r="I80" s="28"/>
      <c r="J80" s="28"/>
      <c r="K80" s="28"/>
    </row>
    <row r="81" spans="3:11" x14ac:dyDescent="0.2">
      <c r="C81" s="28"/>
      <c r="D81" s="28"/>
      <c r="E81" s="28"/>
      <c r="F81" s="28"/>
      <c r="G81" s="28"/>
      <c r="H81" s="28"/>
      <c r="I81" s="28"/>
      <c r="J81" s="28"/>
      <c r="K81" s="28"/>
    </row>
    <row r="82" spans="3:11" x14ac:dyDescent="0.2">
      <c r="C82" s="28"/>
      <c r="D82" s="28"/>
      <c r="E82" s="28"/>
      <c r="F82" s="28"/>
      <c r="G82" s="28"/>
      <c r="H82" s="28"/>
      <c r="I82" s="28"/>
      <c r="J82" s="28"/>
      <c r="K82" s="28"/>
    </row>
    <row r="83" spans="3:11" x14ac:dyDescent="0.2">
      <c r="C83" s="28"/>
      <c r="D83" s="28"/>
      <c r="E83" s="28"/>
      <c r="F83" s="28"/>
      <c r="G83" s="28"/>
      <c r="H83" s="28"/>
      <c r="I83" s="28"/>
      <c r="J83" s="28"/>
      <c r="K83" s="28"/>
    </row>
    <row r="84" spans="3:11" x14ac:dyDescent="0.2">
      <c r="C84" s="28"/>
      <c r="D84" s="28"/>
      <c r="E84" s="28"/>
      <c r="F84" s="28"/>
      <c r="G84" s="28"/>
      <c r="H84" s="28"/>
      <c r="I84" s="28"/>
      <c r="J84" s="28"/>
      <c r="K84" s="28"/>
    </row>
    <row r="85" spans="3:11" x14ac:dyDescent="0.2">
      <c r="C85" s="28"/>
      <c r="D85" s="28"/>
      <c r="E85" s="28"/>
      <c r="F85" s="28"/>
      <c r="G85" s="28"/>
      <c r="H85" s="28"/>
      <c r="I85" s="28"/>
      <c r="J85" s="28"/>
      <c r="K85" s="28"/>
    </row>
    <row r="86" spans="3:11" x14ac:dyDescent="0.2">
      <c r="C86" s="28"/>
      <c r="D86" s="28"/>
      <c r="E86" s="28"/>
      <c r="F86" s="28"/>
      <c r="G86" s="28"/>
      <c r="H86" s="28"/>
      <c r="I86" s="28"/>
      <c r="J86" s="28"/>
      <c r="K86" s="28"/>
    </row>
    <row r="87" spans="3:11" x14ac:dyDescent="0.2">
      <c r="C87" s="28"/>
      <c r="D87" s="28"/>
      <c r="E87" s="28"/>
      <c r="F87" s="28"/>
      <c r="G87" s="28"/>
      <c r="H87" s="28"/>
      <c r="I87" s="28"/>
      <c r="J87" s="28"/>
      <c r="K87" s="28"/>
    </row>
    <row r="88" spans="3:11" x14ac:dyDescent="0.2">
      <c r="C88" s="28"/>
      <c r="D88" s="28"/>
      <c r="E88" s="28"/>
      <c r="F88" s="28"/>
      <c r="G88" s="28"/>
      <c r="H88" s="28"/>
      <c r="I88" s="28"/>
      <c r="J88" s="28"/>
      <c r="K88" s="28"/>
    </row>
    <row r="89" spans="3:11" x14ac:dyDescent="0.2">
      <c r="C89" s="28"/>
      <c r="D89" s="28"/>
      <c r="E89" s="28"/>
      <c r="F89" s="28"/>
      <c r="G89" s="28"/>
      <c r="H89" s="28"/>
      <c r="I89" s="28"/>
      <c r="J89" s="28"/>
      <c r="K89" s="28"/>
    </row>
    <row r="90" spans="3:11" x14ac:dyDescent="0.2">
      <c r="C90" s="28"/>
      <c r="D90" s="28"/>
      <c r="E90" s="28"/>
      <c r="F90" s="28"/>
      <c r="G90" s="28"/>
      <c r="H90" s="28"/>
      <c r="I90" s="28"/>
      <c r="J90" s="28"/>
      <c r="K90" s="28"/>
    </row>
    <row r="91" spans="3:11" x14ac:dyDescent="0.2">
      <c r="C91" s="28"/>
      <c r="D91" s="28"/>
      <c r="E91" s="28"/>
      <c r="F91" s="28"/>
      <c r="G91" s="28"/>
      <c r="H91" s="28"/>
      <c r="I91" s="28"/>
      <c r="J91" s="28"/>
      <c r="K91" s="28"/>
    </row>
    <row r="92" spans="3:11" x14ac:dyDescent="0.2">
      <c r="C92" s="28"/>
      <c r="D92" s="28"/>
      <c r="E92" s="28"/>
      <c r="F92" s="28"/>
      <c r="G92" s="28"/>
      <c r="H92" s="28"/>
      <c r="I92" s="28"/>
      <c r="J92" s="28"/>
      <c r="K92" s="28"/>
    </row>
    <row r="93" spans="3:11" x14ac:dyDescent="0.2">
      <c r="C93" s="28"/>
      <c r="D93" s="28"/>
      <c r="E93" s="28"/>
      <c r="F93" s="28"/>
      <c r="G93" s="28"/>
      <c r="H93" s="28"/>
      <c r="I93" s="28"/>
      <c r="J93" s="28"/>
      <c r="K93" s="28"/>
    </row>
    <row r="94" spans="3:11" x14ac:dyDescent="0.2">
      <c r="C94" s="28"/>
      <c r="D94" s="28"/>
      <c r="E94" s="28"/>
      <c r="F94" s="28"/>
      <c r="G94" s="28"/>
      <c r="H94" s="28"/>
      <c r="I94" s="28"/>
      <c r="J94" s="28"/>
      <c r="K94" s="28"/>
    </row>
    <row r="95" spans="3:11" x14ac:dyDescent="0.2">
      <c r="C95" s="28"/>
      <c r="D95" s="28"/>
      <c r="E95" s="28"/>
      <c r="F95" s="28"/>
      <c r="G95" s="28"/>
      <c r="H95" s="28"/>
      <c r="I95" s="28"/>
      <c r="J95" s="28"/>
      <c r="K95" s="28"/>
    </row>
    <row r="96" spans="3:11" x14ac:dyDescent="0.2">
      <c r="C96" s="28"/>
      <c r="D96" s="28"/>
      <c r="E96" s="28"/>
      <c r="F96" s="28"/>
      <c r="G96" s="28"/>
      <c r="H96" s="28"/>
      <c r="I96" s="28"/>
      <c r="J96" s="28"/>
      <c r="K96" s="28"/>
    </row>
    <row r="97" spans="3:11" x14ac:dyDescent="0.2">
      <c r="C97" s="28"/>
      <c r="D97" s="28"/>
      <c r="E97" s="28"/>
      <c r="F97" s="28"/>
      <c r="G97" s="28"/>
      <c r="H97" s="28"/>
      <c r="I97" s="28"/>
      <c r="J97" s="28"/>
      <c r="K97" s="28"/>
    </row>
    <row r="98" spans="3:11" x14ac:dyDescent="0.2">
      <c r="C98" s="28"/>
      <c r="D98" s="28"/>
      <c r="E98" s="28"/>
      <c r="F98" s="28"/>
      <c r="G98" s="28"/>
      <c r="H98" s="28"/>
      <c r="I98" s="28"/>
      <c r="J98" s="28"/>
      <c r="K98" s="28"/>
    </row>
    <row r="99" spans="3:11" x14ac:dyDescent="0.2">
      <c r="C99" s="28"/>
      <c r="D99" s="28"/>
      <c r="E99" s="28"/>
      <c r="F99" s="28"/>
      <c r="G99" s="28"/>
      <c r="H99" s="28"/>
      <c r="I99" s="28"/>
      <c r="J99" s="28"/>
      <c r="K99" s="28"/>
    </row>
    <row r="100" spans="3:11" x14ac:dyDescent="0.2">
      <c r="C100" s="28"/>
      <c r="D100" s="28"/>
      <c r="E100" s="28"/>
      <c r="F100" s="28"/>
      <c r="G100" s="28"/>
      <c r="H100" s="28"/>
      <c r="I100" s="28"/>
      <c r="J100" s="28"/>
      <c r="K100" s="28"/>
    </row>
    <row r="101" spans="3:11" x14ac:dyDescent="0.2">
      <c r="C101" s="28"/>
      <c r="D101" s="28"/>
      <c r="E101" s="28"/>
      <c r="F101" s="28"/>
      <c r="G101" s="28"/>
      <c r="H101" s="28"/>
      <c r="I101" s="28"/>
      <c r="J101" s="28"/>
      <c r="K101" s="28"/>
    </row>
    <row r="102" spans="3:11" x14ac:dyDescent="0.2">
      <c r="C102" s="28"/>
      <c r="D102" s="28"/>
      <c r="E102" s="28"/>
      <c r="F102" s="28"/>
      <c r="G102" s="28"/>
      <c r="H102" s="28"/>
      <c r="I102" s="28"/>
      <c r="J102" s="28"/>
      <c r="K102" s="28"/>
    </row>
    <row r="103" spans="3:11" x14ac:dyDescent="0.2">
      <c r="C103" s="28"/>
      <c r="D103" s="28"/>
      <c r="E103" s="28"/>
      <c r="F103" s="28"/>
      <c r="G103" s="28"/>
      <c r="H103" s="28"/>
      <c r="I103" s="28"/>
      <c r="J103" s="28"/>
      <c r="K103" s="28"/>
    </row>
    <row r="104" spans="3:11" x14ac:dyDescent="0.2">
      <c r="C104" s="28"/>
      <c r="D104" s="28"/>
      <c r="E104" s="28"/>
      <c r="F104" s="28"/>
      <c r="G104" s="28"/>
      <c r="H104" s="28"/>
      <c r="I104" s="28"/>
      <c r="J104" s="28"/>
      <c r="K104" s="28"/>
    </row>
    <row r="105" spans="3:11" x14ac:dyDescent="0.2">
      <c r="C105" s="28"/>
      <c r="D105" s="28"/>
      <c r="E105" s="28"/>
      <c r="F105" s="28"/>
      <c r="G105" s="28"/>
      <c r="H105" s="28"/>
      <c r="I105" s="28"/>
      <c r="J105" s="28"/>
      <c r="K105" s="28"/>
    </row>
    <row r="106" spans="3:11" x14ac:dyDescent="0.2">
      <c r="C106" s="28"/>
      <c r="D106" s="28"/>
      <c r="E106" s="28"/>
      <c r="F106" s="28"/>
      <c r="G106" s="28"/>
      <c r="H106" s="28"/>
      <c r="I106" s="28"/>
      <c r="J106" s="28"/>
      <c r="K106" s="28"/>
    </row>
    <row r="107" spans="3:11" x14ac:dyDescent="0.2">
      <c r="C107" s="28"/>
      <c r="D107" s="28"/>
      <c r="E107" s="28"/>
      <c r="F107" s="28"/>
      <c r="G107" s="28"/>
      <c r="H107" s="28"/>
      <c r="I107" s="28"/>
      <c r="J107" s="28"/>
      <c r="K107" s="28"/>
    </row>
    <row r="108" spans="3:11" x14ac:dyDescent="0.2">
      <c r="C108" s="28"/>
      <c r="D108" s="28"/>
      <c r="E108" s="28"/>
      <c r="F108" s="28"/>
      <c r="G108" s="28"/>
      <c r="H108" s="28"/>
      <c r="I108" s="28"/>
      <c r="J108" s="28"/>
      <c r="K108" s="28"/>
    </row>
    <row r="109" spans="3:11" x14ac:dyDescent="0.2">
      <c r="C109" s="28"/>
      <c r="D109" s="28"/>
      <c r="E109" s="28"/>
      <c r="F109" s="28"/>
      <c r="G109" s="28"/>
      <c r="H109" s="28"/>
      <c r="I109" s="28"/>
      <c r="J109" s="28"/>
      <c r="K109" s="28"/>
    </row>
    <row r="110" spans="3:11" x14ac:dyDescent="0.2">
      <c r="C110" s="28"/>
      <c r="D110" s="28"/>
      <c r="E110" s="28"/>
      <c r="F110" s="28"/>
      <c r="G110" s="28"/>
      <c r="H110" s="28"/>
      <c r="I110" s="28"/>
      <c r="J110" s="28"/>
      <c r="K110" s="28"/>
    </row>
    <row r="111" spans="3:11" x14ac:dyDescent="0.2">
      <c r="C111" s="28"/>
      <c r="D111" s="28"/>
      <c r="E111" s="28"/>
      <c r="F111" s="28"/>
      <c r="G111" s="28"/>
      <c r="H111" s="28"/>
      <c r="I111" s="28"/>
      <c r="J111" s="28"/>
      <c r="K111" s="28"/>
    </row>
    <row r="112" spans="3:11" x14ac:dyDescent="0.2">
      <c r="C112" s="28"/>
      <c r="D112" s="28"/>
      <c r="E112" s="28"/>
      <c r="F112" s="28"/>
      <c r="G112" s="28"/>
      <c r="H112" s="28"/>
      <c r="I112" s="28"/>
      <c r="J112" s="28"/>
      <c r="K112" s="28"/>
    </row>
    <row r="113" spans="3:11" x14ac:dyDescent="0.2">
      <c r="C113" s="28"/>
      <c r="D113" s="28"/>
      <c r="E113" s="28"/>
      <c r="F113" s="28"/>
      <c r="G113" s="28"/>
      <c r="H113" s="28"/>
      <c r="I113" s="28"/>
      <c r="J113" s="28"/>
      <c r="K113" s="28"/>
    </row>
    <row r="114" spans="3:11" x14ac:dyDescent="0.2">
      <c r="C114" s="28"/>
      <c r="D114" s="28"/>
      <c r="E114" s="28"/>
      <c r="F114" s="28"/>
      <c r="G114" s="28"/>
      <c r="H114" s="28"/>
      <c r="I114" s="28"/>
      <c r="J114" s="28"/>
      <c r="K114" s="28"/>
    </row>
    <row r="115" spans="3:11" x14ac:dyDescent="0.2">
      <c r="C115" s="28"/>
      <c r="D115" s="28"/>
      <c r="E115" s="28"/>
      <c r="F115" s="28"/>
      <c r="G115" s="28"/>
      <c r="H115" s="28"/>
      <c r="I115" s="28"/>
      <c r="J115" s="28"/>
      <c r="K115" s="28"/>
    </row>
  </sheetData>
  <mergeCells count="1">
    <mergeCell ref="B63:H63"/>
  </mergeCells>
  <phoneticPr fontId="0" type="noConversion"/>
  <conditionalFormatting sqref="D65 D50:D52 G50:G52 D35:D45 G35:G45 D17:D21 G17:G21 D11:D14 G11:G14 D25:D27 G25:G27">
    <cfRule type="expression" dxfId="42" priority="3" stopIfTrue="1">
      <formula>ISBLANK(D11)</formula>
    </cfRule>
  </conditionalFormatting>
  <conditionalFormatting sqref="E28">
    <cfRule type="expression" dxfId="41" priority="2" stopIfTrue="1">
      <formula>ISBLANK(E28)</formula>
    </cfRule>
  </conditionalFormatting>
  <conditionalFormatting sqref="H28">
    <cfRule type="expression" dxfId="40" priority="1" stopIfTrue="1">
      <formula>ISBLANK(H28)</formula>
    </cfRule>
  </conditionalFormatting>
  <pageMargins left="0.39370078740157483" right="0.39370078740157483" top="0.39370078740157483" bottom="0.19685039370078741" header="0.51181102362204722" footer="0.51181102362204722"/>
  <pageSetup paperSize="9" scale="92"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B574F-66AC-4D7D-AA07-B11B9520C484}">
  <dimension ref="B1:L173"/>
  <sheetViews>
    <sheetView view="pageBreakPreview" zoomScale="110" zoomScaleNormal="80" zoomScaleSheetLayoutView="110" workbookViewId="0">
      <selection activeCell="E167" sqref="E167"/>
    </sheetView>
  </sheetViews>
  <sheetFormatPr defaultRowHeight="12.75" x14ac:dyDescent="0.2"/>
  <cols>
    <col min="1" max="1" width="3.28515625" style="194" customWidth="1"/>
    <col min="2" max="2" width="9.140625" style="193"/>
    <col min="3" max="3" width="9.42578125" style="193" customWidth="1"/>
    <col min="4" max="4" width="21.7109375" style="193" customWidth="1"/>
    <col min="5" max="8" width="9.140625" style="193"/>
    <col min="9" max="9" width="13.85546875" style="193" customWidth="1"/>
    <col min="10" max="10" width="9.140625" style="193"/>
    <col min="11" max="16384" width="9.140625" style="194"/>
  </cols>
  <sheetData>
    <row r="1" spans="2:12" x14ac:dyDescent="0.2">
      <c r="B1" s="192" t="s">
        <v>433</v>
      </c>
      <c r="C1" s="192"/>
    </row>
    <row r="2" spans="2:12" x14ac:dyDescent="0.2">
      <c r="B2" s="195"/>
      <c r="C2" s="195"/>
      <c r="D2" s="196"/>
      <c r="E2" s="196"/>
      <c r="F2" s="196"/>
      <c r="G2" s="196"/>
      <c r="H2" s="196"/>
      <c r="I2" s="196"/>
      <c r="J2" s="197"/>
      <c r="K2" s="197"/>
      <c r="L2" s="197"/>
    </row>
    <row r="3" spans="2:12" x14ac:dyDescent="0.2">
      <c r="J3" s="197"/>
      <c r="K3" s="198"/>
      <c r="L3" s="198"/>
    </row>
    <row r="4" spans="2:12" x14ac:dyDescent="0.2">
      <c r="B4" s="192" t="s">
        <v>315</v>
      </c>
      <c r="C4" s="192"/>
    </row>
    <row r="5" spans="2:12" ht="13.5" customHeight="1" x14ac:dyDescent="0.2">
      <c r="B5" s="287"/>
      <c r="C5" s="287"/>
      <c r="D5" s="287"/>
      <c r="E5" s="287"/>
      <c r="F5" s="287"/>
      <c r="G5" s="287"/>
      <c r="H5" s="287"/>
      <c r="I5" s="287"/>
    </row>
    <row r="6" spans="2:12" ht="12.75" customHeight="1" x14ac:dyDescent="0.2">
      <c r="B6" s="199" t="s">
        <v>316</v>
      </c>
      <c r="C6" s="194"/>
      <c r="D6" s="194"/>
      <c r="E6" s="194"/>
      <c r="F6" s="194"/>
      <c r="G6" s="194"/>
      <c r="H6" s="194"/>
      <c r="I6" s="194"/>
    </row>
    <row r="7" spans="2:12" ht="12.75" customHeight="1" x14ac:dyDescent="0.2">
      <c r="B7" s="194"/>
      <c r="C7" s="194"/>
      <c r="D7" s="194"/>
      <c r="E7" s="194"/>
      <c r="F7" s="194"/>
      <c r="G7" s="194"/>
      <c r="H7" s="194"/>
      <c r="I7" s="194"/>
    </row>
    <row r="8" spans="2:12" ht="12.75" customHeight="1" x14ac:dyDescent="0.2">
      <c r="B8" s="200" t="s">
        <v>287</v>
      </c>
      <c r="C8" s="194"/>
      <c r="D8" s="194"/>
      <c r="E8" s="194"/>
      <c r="F8" s="194"/>
      <c r="G8" s="194"/>
      <c r="H8" s="194"/>
      <c r="I8" s="194"/>
    </row>
    <row r="9" spans="2:12" ht="25.5" customHeight="1" x14ac:dyDescent="0.2">
      <c r="B9" s="288" t="s">
        <v>481</v>
      </c>
      <c r="C9" s="288"/>
      <c r="D9" s="288"/>
      <c r="E9" s="288"/>
      <c r="F9" s="288"/>
      <c r="G9" s="288"/>
      <c r="H9" s="288"/>
      <c r="I9" s="288"/>
    </row>
    <row r="10" spans="2:12" ht="12.75" customHeight="1" x14ac:dyDescent="0.2">
      <c r="B10" s="194"/>
      <c r="C10" s="194"/>
      <c r="D10" s="194"/>
      <c r="E10" s="194"/>
      <c r="F10" s="194"/>
      <c r="G10" s="194"/>
      <c r="H10" s="194"/>
      <c r="I10" s="194"/>
    </row>
    <row r="11" spans="2:12" ht="12.75" customHeight="1" x14ac:dyDescent="0.2">
      <c r="B11" s="200" t="s">
        <v>355</v>
      </c>
      <c r="C11" s="194"/>
      <c r="D11" s="194"/>
      <c r="E11" s="194"/>
      <c r="F11" s="194"/>
      <c r="G11" s="194"/>
      <c r="H11" s="194"/>
      <c r="I11" s="194"/>
    </row>
    <row r="12" spans="2:12" ht="12.75" customHeight="1" x14ac:dyDescent="0.2">
      <c r="B12" s="289" t="s">
        <v>503</v>
      </c>
      <c r="C12" s="289"/>
      <c r="D12" s="289"/>
      <c r="E12" s="289"/>
      <c r="F12" s="289"/>
      <c r="G12" s="289"/>
      <c r="H12" s="289"/>
      <c r="I12" s="289"/>
    </row>
    <row r="13" spans="2:12" ht="12.75" customHeight="1" x14ac:dyDescent="0.2">
      <c r="B13" s="194"/>
      <c r="C13" s="194"/>
      <c r="D13" s="194"/>
      <c r="E13" s="194"/>
      <c r="F13" s="194"/>
      <c r="G13" s="194"/>
      <c r="H13" s="194"/>
      <c r="I13" s="194"/>
    </row>
    <row r="14" spans="2:12" ht="12.75" customHeight="1" x14ac:dyDescent="0.2">
      <c r="B14" s="200" t="s">
        <v>138</v>
      </c>
      <c r="C14" s="194"/>
      <c r="D14" s="194"/>
      <c r="E14" s="194"/>
      <c r="F14" s="194"/>
      <c r="G14" s="194"/>
      <c r="H14" s="194"/>
      <c r="I14" s="194"/>
    </row>
    <row r="15" spans="2:12" ht="39" customHeight="1" x14ac:dyDescent="0.2">
      <c r="B15" s="288" t="s">
        <v>482</v>
      </c>
      <c r="C15" s="288"/>
      <c r="D15" s="288"/>
      <c r="E15" s="288"/>
      <c r="F15" s="288"/>
      <c r="G15" s="288"/>
      <c r="H15" s="288"/>
      <c r="I15" s="288"/>
    </row>
    <row r="16" spans="2:12" ht="25.5" customHeight="1" x14ac:dyDescent="0.2">
      <c r="B16" s="288" t="s">
        <v>366</v>
      </c>
      <c r="C16" s="288"/>
      <c r="D16" s="288"/>
      <c r="E16" s="288"/>
      <c r="F16" s="288"/>
      <c r="G16" s="288"/>
      <c r="H16" s="288"/>
      <c r="I16" s="288"/>
    </row>
    <row r="17" spans="2:10" ht="12.75" customHeight="1" x14ac:dyDescent="0.2">
      <c r="B17" s="201"/>
      <c r="C17" s="201"/>
      <c r="D17" s="201"/>
      <c r="E17" s="201"/>
      <c r="F17" s="201"/>
      <c r="G17" s="201"/>
      <c r="H17" s="201"/>
      <c r="I17" s="201"/>
    </row>
    <row r="18" spans="2:10" ht="12.75" customHeight="1" x14ac:dyDescent="0.2">
      <c r="B18" s="200" t="s">
        <v>243</v>
      </c>
      <c r="C18" s="201"/>
      <c r="D18" s="201"/>
      <c r="E18" s="201"/>
      <c r="F18" s="201"/>
      <c r="G18" s="201"/>
      <c r="H18" s="201"/>
      <c r="I18" s="201"/>
    </row>
    <row r="19" spans="2:10" ht="12.75" customHeight="1" x14ac:dyDescent="0.2">
      <c r="B19" s="289" t="s">
        <v>244</v>
      </c>
      <c r="C19" s="289"/>
      <c r="D19" s="289"/>
      <c r="E19" s="289"/>
      <c r="F19" s="289"/>
      <c r="G19" s="289"/>
      <c r="H19" s="289"/>
      <c r="I19" s="289"/>
    </row>
    <row r="20" spans="2:10" ht="12.75" customHeight="1" x14ac:dyDescent="0.2">
      <c r="B20" s="201"/>
      <c r="C20" s="201"/>
      <c r="D20" s="201"/>
      <c r="E20" s="201"/>
      <c r="F20" s="201"/>
      <c r="G20" s="201"/>
      <c r="H20" s="201"/>
      <c r="I20" s="201"/>
    </row>
    <row r="21" spans="2:10" ht="12.75" customHeight="1" x14ac:dyDescent="0.2">
      <c r="B21" s="200" t="s">
        <v>49</v>
      </c>
      <c r="C21" s="194"/>
      <c r="D21" s="194"/>
      <c r="E21" s="194"/>
      <c r="F21" s="194"/>
      <c r="G21" s="194"/>
      <c r="H21" s="194"/>
      <c r="I21" s="194"/>
    </row>
    <row r="22" spans="2:10" ht="12.75" customHeight="1" x14ac:dyDescent="0.2">
      <c r="B22" s="289" t="s">
        <v>483</v>
      </c>
      <c r="C22" s="289"/>
      <c r="D22" s="289"/>
      <c r="E22" s="289"/>
      <c r="F22" s="289"/>
      <c r="G22" s="289"/>
      <c r="H22" s="289"/>
      <c r="I22" s="289"/>
    </row>
    <row r="23" spans="2:10" ht="12.75" customHeight="1" x14ac:dyDescent="0.2">
      <c r="B23" s="289"/>
      <c r="C23" s="289"/>
      <c r="D23" s="289"/>
      <c r="E23" s="289"/>
      <c r="F23" s="289"/>
      <c r="G23" s="289"/>
      <c r="H23" s="289"/>
      <c r="I23" s="289"/>
    </row>
    <row r="24" spans="2:10" ht="12.75" customHeight="1" x14ac:dyDescent="0.2">
      <c r="B24" s="200" t="s">
        <v>301</v>
      </c>
      <c r="C24" s="202"/>
      <c r="D24" s="202"/>
      <c r="E24" s="202"/>
      <c r="F24" s="202"/>
      <c r="G24" s="202"/>
      <c r="H24" s="202"/>
      <c r="I24" s="202"/>
    </row>
    <row r="25" spans="2:10" ht="12.75" customHeight="1" x14ac:dyDescent="0.2">
      <c r="B25" s="289" t="s">
        <v>504</v>
      </c>
      <c r="C25" s="289"/>
      <c r="D25" s="289"/>
      <c r="E25" s="289"/>
      <c r="F25" s="289"/>
      <c r="G25" s="289"/>
      <c r="H25" s="289"/>
      <c r="I25" s="289"/>
    </row>
    <row r="26" spans="2:10" ht="12.75" customHeight="1" x14ac:dyDescent="0.2">
      <c r="B26" s="202"/>
      <c r="C26" s="202"/>
      <c r="D26" s="202"/>
      <c r="E26" s="202"/>
      <c r="F26" s="202"/>
      <c r="G26" s="202"/>
      <c r="H26" s="202"/>
      <c r="I26" s="202"/>
    </row>
    <row r="27" spans="2:10" x14ac:dyDescent="0.2">
      <c r="B27" s="200" t="s">
        <v>78</v>
      </c>
      <c r="C27" s="194"/>
      <c r="D27" s="194"/>
      <c r="E27" s="194"/>
      <c r="F27" s="194"/>
      <c r="G27" s="194"/>
      <c r="H27" s="194"/>
      <c r="I27" s="194"/>
    </row>
    <row r="28" spans="2:10" ht="12.75" customHeight="1" x14ac:dyDescent="0.2">
      <c r="B28" s="289" t="s">
        <v>484</v>
      </c>
      <c r="C28" s="289"/>
      <c r="D28" s="289"/>
      <c r="E28" s="289"/>
      <c r="F28" s="289"/>
      <c r="G28" s="289"/>
      <c r="H28" s="289"/>
      <c r="I28" s="289"/>
    </row>
    <row r="29" spans="2:10" ht="12.75" customHeight="1" x14ac:dyDescent="0.2">
      <c r="B29" s="202"/>
      <c r="C29" s="202"/>
      <c r="D29" s="202"/>
      <c r="E29" s="202"/>
      <c r="F29" s="202"/>
      <c r="G29" s="202"/>
      <c r="H29" s="202"/>
      <c r="I29" s="202"/>
    </row>
    <row r="30" spans="2:10" x14ac:dyDescent="0.2">
      <c r="B30" s="200" t="s">
        <v>485</v>
      </c>
      <c r="C30" s="194"/>
      <c r="D30" s="194"/>
      <c r="E30" s="194"/>
      <c r="F30" s="194"/>
      <c r="G30" s="194"/>
      <c r="H30" s="194"/>
      <c r="J30" s="194"/>
    </row>
    <row r="31" spans="2:10" ht="38.25" customHeight="1" x14ac:dyDescent="0.2">
      <c r="B31" s="290" t="s">
        <v>486</v>
      </c>
      <c r="C31" s="290"/>
      <c r="D31" s="290"/>
      <c r="E31" s="290"/>
      <c r="F31" s="290"/>
      <c r="G31" s="290"/>
      <c r="H31" s="290"/>
      <c r="I31" s="290"/>
    </row>
    <row r="32" spans="2:10" ht="12.75" customHeight="1" x14ac:dyDescent="0.2">
      <c r="B32" s="202"/>
      <c r="C32" s="202"/>
      <c r="D32" s="202"/>
      <c r="E32" s="202"/>
      <c r="F32" s="202"/>
      <c r="G32" s="202"/>
      <c r="H32" s="202"/>
      <c r="I32" s="202"/>
    </row>
    <row r="33" spans="2:9" x14ac:dyDescent="0.2">
      <c r="B33" s="203" t="s">
        <v>487</v>
      </c>
    </row>
    <row r="34" spans="2:9" x14ac:dyDescent="0.2">
      <c r="B34" s="192"/>
    </row>
    <row r="35" spans="2:9" x14ac:dyDescent="0.2">
      <c r="B35" s="204" t="s">
        <v>133</v>
      </c>
    </row>
    <row r="36" spans="2:9" ht="51" customHeight="1" x14ac:dyDescent="0.2">
      <c r="B36" s="286" t="s">
        <v>488</v>
      </c>
      <c r="C36" s="286"/>
      <c r="D36" s="286"/>
      <c r="E36" s="286"/>
      <c r="F36" s="286"/>
      <c r="G36" s="286"/>
      <c r="H36" s="286"/>
      <c r="I36" s="286"/>
    </row>
    <row r="37" spans="2:9" ht="76.5" customHeight="1" x14ac:dyDescent="0.2">
      <c r="B37" s="292" t="s">
        <v>489</v>
      </c>
      <c r="C37" s="292"/>
      <c r="D37" s="292"/>
      <c r="E37" s="292"/>
      <c r="F37" s="292"/>
      <c r="G37" s="292"/>
      <c r="H37" s="292"/>
      <c r="I37" s="292"/>
    </row>
    <row r="38" spans="2:9" ht="143.44999999999999" customHeight="1" x14ac:dyDescent="0.2">
      <c r="B38" s="292" t="s">
        <v>490</v>
      </c>
      <c r="C38" s="292"/>
      <c r="D38" s="292"/>
      <c r="E38" s="292"/>
      <c r="F38" s="292"/>
      <c r="G38" s="292"/>
      <c r="H38" s="292"/>
      <c r="I38" s="292"/>
    </row>
    <row r="39" spans="2:9" ht="12.75" customHeight="1" x14ac:dyDescent="0.2">
      <c r="B39" s="205"/>
      <c r="C39" s="205"/>
      <c r="D39" s="205"/>
      <c r="E39" s="205"/>
      <c r="F39" s="205"/>
      <c r="G39" s="205"/>
      <c r="H39" s="205"/>
      <c r="I39" s="205"/>
    </row>
    <row r="40" spans="2:9" ht="12.75" customHeight="1" x14ac:dyDescent="0.2">
      <c r="B40" s="205"/>
      <c r="C40" s="205"/>
      <c r="D40" s="205"/>
      <c r="E40" s="205"/>
      <c r="F40" s="205"/>
      <c r="G40" s="205"/>
      <c r="H40" s="205"/>
      <c r="I40" s="205"/>
    </row>
    <row r="41" spans="2:9" ht="12.75" customHeight="1" x14ac:dyDescent="0.2">
      <c r="B41" s="205"/>
      <c r="C41" s="205"/>
      <c r="D41" s="205"/>
      <c r="E41" s="205"/>
      <c r="F41" s="205"/>
      <c r="G41" s="205"/>
      <c r="H41" s="205"/>
      <c r="I41" s="205"/>
    </row>
    <row r="42" spans="2:9" ht="12.75" customHeight="1" x14ac:dyDescent="0.2">
      <c r="B42" s="205"/>
      <c r="C42" s="205"/>
      <c r="D42" s="205"/>
      <c r="E42" s="205"/>
      <c r="F42" s="205"/>
      <c r="G42" s="205"/>
      <c r="H42" s="205"/>
      <c r="I42" s="205"/>
    </row>
    <row r="43" spans="2:9" ht="12.75" customHeight="1" x14ac:dyDescent="0.2">
      <c r="B43" s="205"/>
      <c r="C43" s="205"/>
      <c r="D43" s="205"/>
      <c r="E43" s="205"/>
      <c r="F43" s="205"/>
      <c r="G43" s="205"/>
      <c r="H43" s="205"/>
      <c r="I43" s="205"/>
    </row>
    <row r="44" spans="2:9" ht="12.75" customHeight="1" x14ac:dyDescent="0.2">
      <c r="B44" s="205"/>
      <c r="C44" s="205"/>
      <c r="D44" s="205"/>
      <c r="E44" s="205"/>
      <c r="F44" s="205"/>
      <c r="G44" s="205"/>
      <c r="H44" s="205"/>
      <c r="I44" s="205"/>
    </row>
    <row r="45" spans="2:9" ht="12.75" customHeight="1" x14ac:dyDescent="0.2">
      <c r="B45" s="205"/>
      <c r="C45" s="205"/>
      <c r="D45" s="205"/>
      <c r="E45" s="205"/>
      <c r="F45" s="205"/>
      <c r="G45" s="205"/>
      <c r="H45" s="205"/>
      <c r="I45" s="205"/>
    </row>
    <row r="46" spans="2:9" ht="12.75" customHeight="1" x14ac:dyDescent="0.2">
      <c r="B46" s="202"/>
      <c r="C46" s="202"/>
      <c r="D46" s="206" t="s">
        <v>226</v>
      </c>
      <c r="E46" s="207">
        <v>5</v>
      </c>
      <c r="F46" s="202"/>
      <c r="G46" s="202"/>
      <c r="H46" s="202"/>
      <c r="I46" s="202"/>
    </row>
    <row r="47" spans="2:9" ht="12.75" customHeight="1" x14ac:dyDescent="0.2">
      <c r="B47" s="192" t="str">
        <f>B1</f>
        <v>Stichting Klas op Wielen</v>
      </c>
    </row>
    <row r="48" spans="2:9" ht="12.75" customHeight="1" x14ac:dyDescent="0.2">
      <c r="B48" s="195"/>
      <c r="C48" s="195"/>
      <c r="D48" s="196"/>
      <c r="E48" s="196"/>
      <c r="F48" s="196"/>
      <c r="G48" s="196"/>
      <c r="H48" s="196"/>
      <c r="I48" s="196"/>
    </row>
    <row r="49" spans="2:10" ht="12.75" customHeight="1" x14ac:dyDescent="0.2"/>
    <row r="50" spans="2:10" ht="12.75" customHeight="1" x14ac:dyDescent="0.2">
      <c r="B50" s="192" t="str">
        <f>B4</f>
        <v>5.1.13 GRONDSLAGEN VAN WAARDERING EN RESULTAATBEPALING</v>
      </c>
    </row>
    <row r="51" spans="2:10" ht="12.75" customHeight="1" x14ac:dyDescent="0.2">
      <c r="B51" s="202"/>
      <c r="C51" s="202"/>
      <c r="D51" s="202"/>
      <c r="E51" s="202"/>
      <c r="F51" s="202"/>
      <c r="G51" s="202"/>
      <c r="H51" s="202"/>
      <c r="I51" s="202"/>
    </row>
    <row r="52" spans="2:10" ht="12.75" customHeight="1" x14ac:dyDescent="0.2">
      <c r="B52" s="204" t="s">
        <v>132</v>
      </c>
    </row>
    <row r="53" spans="2:10" ht="76.5" customHeight="1" x14ac:dyDescent="0.2">
      <c r="B53" s="292" t="s">
        <v>367</v>
      </c>
      <c r="C53" s="292"/>
      <c r="D53" s="292"/>
      <c r="E53" s="292"/>
      <c r="F53" s="292"/>
      <c r="G53" s="292"/>
      <c r="H53" s="292"/>
      <c r="I53" s="292"/>
      <c r="J53" s="194"/>
    </row>
    <row r="54" spans="2:10" ht="175.7" customHeight="1" x14ac:dyDescent="0.2">
      <c r="B54" s="292" t="s">
        <v>491</v>
      </c>
      <c r="C54" s="292"/>
      <c r="D54" s="292"/>
      <c r="E54" s="292"/>
      <c r="F54" s="292"/>
      <c r="G54" s="292"/>
      <c r="H54" s="292"/>
      <c r="I54" s="292"/>
      <c r="J54" s="194"/>
    </row>
    <row r="55" spans="2:10" ht="39.950000000000003" customHeight="1" x14ac:dyDescent="0.2">
      <c r="B55" s="286" t="s">
        <v>492</v>
      </c>
      <c r="C55" s="291"/>
      <c r="D55" s="291"/>
      <c r="E55" s="291"/>
      <c r="F55" s="291"/>
      <c r="G55" s="291"/>
      <c r="H55" s="291"/>
      <c r="I55" s="291"/>
      <c r="J55" s="194"/>
    </row>
    <row r="56" spans="2:10" ht="39.950000000000003" customHeight="1" x14ac:dyDescent="0.2">
      <c r="B56" s="286" t="s">
        <v>493</v>
      </c>
      <c r="C56" s="286"/>
      <c r="D56" s="286"/>
      <c r="E56" s="286"/>
      <c r="F56" s="286"/>
      <c r="G56" s="286"/>
      <c r="H56" s="286"/>
      <c r="I56" s="286"/>
      <c r="J56" s="194"/>
    </row>
    <row r="57" spans="2:10" ht="39.950000000000003" customHeight="1" x14ac:dyDescent="0.2">
      <c r="B57" s="293" t="s">
        <v>494</v>
      </c>
      <c r="C57" s="293"/>
      <c r="D57" s="293"/>
      <c r="E57" s="293"/>
      <c r="F57" s="293"/>
      <c r="G57" s="293"/>
      <c r="H57" s="293"/>
      <c r="I57" s="293"/>
      <c r="J57" s="194"/>
    </row>
    <row r="58" spans="2:10" ht="12.75" customHeight="1" x14ac:dyDescent="0.2">
      <c r="B58" s="202"/>
      <c r="C58" s="208"/>
      <c r="D58" s="208"/>
      <c r="E58" s="208"/>
      <c r="F58" s="208"/>
      <c r="G58" s="208"/>
      <c r="H58" s="208"/>
      <c r="I58" s="208"/>
      <c r="J58" s="194"/>
    </row>
    <row r="59" spans="2:10" x14ac:dyDescent="0.2">
      <c r="B59" s="204" t="s">
        <v>100</v>
      </c>
    </row>
    <row r="60" spans="2:10" ht="39.950000000000003" customHeight="1" x14ac:dyDescent="0.2">
      <c r="B60" s="286" t="s">
        <v>495</v>
      </c>
      <c r="C60" s="291"/>
      <c r="D60" s="291"/>
      <c r="E60" s="291"/>
      <c r="F60" s="291"/>
      <c r="G60" s="291"/>
      <c r="H60" s="291"/>
      <c r="I60" s="291"/>
    </row>
    <row r="61" spans="2:10" ht="12.75" customHeight="1" x14ac:dyDescent="0.2">
      <c r="B61" s="202"/>
      <c r="C61" s="208"/>
      <c r="D61" s="208"/>
      <c r="E61" s="208"/>
      <c r="F61" s="208"/>
      <c r="G61" s="208"/>
      <c r="H61" s="208"/>
      <c r="I61" s="208"/>
    </row>
    <row r="62" spans="2:10" ht="12.75" customHeight="1" x14ac:dyDescent="0.2">
      <c r="B62" s="204" t="s">
        <v>0</v>
      </c>
    </row>
    <row r="63" spans="2:10" ht="51" customHeight="1" x14ac:dyDescent="0.2">
      <c r="B63" s="286" t="s">
        <v>245</v>
      </c>
      <c r="C63" s="291"/>
      <c r="D63" s="291"/>
      <c r="E63" s="291"/>
      <c r="F63" s="291"/>
      <c r="G63" s="291"/>
      <c r="H63" s="291"/>
      <c r="I63" s="291"/>
    </row>
    <row r="64" spans="2:10" ht="12.75" customHeight="1" x14ac:dyDescent="0.2">
      <c r="B64" s="202"/>
      <c r="C64" s="208"/>
      <c r="D64" s="208"/>
      <c r="E64" s="208"/>
      <c r="F64" s="208"/>
      <c r="G64" s="208"/>
      <c r="H64" s="208"/>
      <c r="I64" s="208"/>
    </row>
    <row r="65" spans="2:12" s="193" customFormat="1" ht="12.75" customHeight="1" x14ac:dyDescent="0.2">
      <c r="B65" s="209" t="s">
        <v>219</v>
      </c>
      <c r="C65" s="204"/>
      <c r="K65" s="194"/>
      <c r="L65" s="194"/>
    </row>
    <row r="66" spans="2:12" s="193" customFormat="1" ht="63.75" customHeight="1" x14ac:dyDescent="0.2">
      <c r="B66" s="286" t="s">
        <v>496</v>
      </c>
      <c r="C66" s="291"/>
      <c r="D66" s="291"/>
      <c r="E66" s="291"/>
      <c r="F66" s="291"/>
      <c r="G66" s="291"/>
      <c r="H66" s="291"/>
      <c r="I66" s="291"/>
      <c r="K66" s="194"/>
      <c r="L66" s="194"/>
    </row>
    <row r="67" spans="2:12" ht="12.75" customHeight="1" x14ac:dyDescent="0.2">
      <c r="B67" s="202"/>
      <c r="C67" s="208"/>
      <c r="D67" s="208"/>
      <c r="E67" s="208"/>
      <c r="F67" s="208"/>
      <c r="G67" s="208"/>
      <c r="H67" s="208"/>
      <c r="I67" s="208"/>
    </row>
    <row r="68" spans="2:12" ht="12.75" customHeight="1" x14ac:dyDescent="0.2">
      <c r="B68" s="202"/>
      <c r="C68" s="208"/>
      <c r="D68" s="208"/>
      <c r="E68" s="208"/>
      <c r="F68" s="208"/>
      <c r="G68" s="208"/>
      <c r="H68" s="208"/>
      <c r="I68" s="208"/>
    </row>
    <row r="69" spans="2:12" ht="12.75" customHeight="1" x14ac:dyDescent="0.2">
      <c r="B69" s="202"/>
      <c r="C69" s="208"/>
      <c r="D69" s="208"/>
      <c r="E69" s="208"/>
      <c r="F69" s="208"/>
      <c r="G69" s="208"/>
      <c r="H69" s="208"/>
      <c r="I69" s="208"/>
    </row>
    <row r="70" spans="2:12" ht="12.75" customHeight="1" x14ac:dyDescent="0.2">
      <c r="B70" s="202"/>
      <c r="C70" s="208"/>
      <c r="D70" s="208"/>
      <c r="E70" s="208"/>
      <c r="F70" s="208"/>
      <c r="G70" s="208"/>
      <c r="H70" s="208"/>
      <c r="I70" s="208"/>
    </row>
    <row r="71" spans="2:12" ht="12.75" customHeight="1" x14ac:dyDescent="0.2">
      <c r="B71" s="202"/>
      <c r="C71" s="208"/>
      <c r="D71" s="208"/>
      <c r="E71" s="208"/>
      <c r="F71" s="208"/>
      <c r="G71" s="208"/>
      <c r="H71" s="208"/>
      <c r="I71" s="208"/>
    </row>
    <row r="72" spans="2:12" ht="12.75" customHeight="1" x14ac:dyDescent="0.2">
      <c r="B72" s="202"/>
      <c r="C72" s="208"/>
      <c r="D72" s="208"/>
      <c r="E72" s="208"/>
      <c r="F72" s="208"/>
      <c r="G72" s="208"/>
      <c r="H72" s="208"/>
      <c r="I72" s="208"/>
    </row>
    <row r="73" spans="2:12" ht="12.75" customHeight="1" x14ac:dyDescent="0.2">
      <c r="B73" s="202"/>
      <c r="C73" s="208"/>
      <c r="D73" s="208"/>
      <c r="E73" s="208"/>
      <c r="F73" s="208"/>
      <c r="G73" s="208"/>
      <c r="H73" s="208"/>
      <c r="I73" s="208"/>
    </row>
    <row r="74" spans="2:12" ht="12.75" customHeight="1" x14ac:dyDescent="0.2">
      <c r="B74" s="202"/>
      <c r="C74" s="208"/>
      <c r="D74" s="208"/>
      <c r="E74" s="208"/>
      <c r="F74" s="208"/>
      <c r="G74" s="208"/>
      <c r="H74" s="208"/>
      <c r="I74" s="208"/>
    </row>
    <row r="75" spans="2:12" ht="12.75" customHeight="1" x14ac:dyDescent="0.2">
      <c r="B75" s="202"/>
      <c r="C75" s="208"/>
      <c r="D75" s="208"/>
      <c r="E75" s="208"/>
      <c r="F75" s="208"/>
      <c r="G75" s="208"/>
      <c r="H75" s="208"/>
      <c r="I75" s="208"/>
    </row>
    <row r="76" spans="2:12" ht="12.75" customHeight="1" x14ac:dyDescent="0.2">
      <c r="B76" s="202"/>
      <c r="C76" s="208"/>
      <c r="D76" s="208"/>
      <c r="E76" s="208"/>
      <c r="F76" s="208"/>
      <c r="G76" s="208"/>
      <c r="H76" s="208"/>
      <c r="I76" s="208"/>
    </row>
    <row r="77" spans="2:12" ht="12.75" customHeight="1" x14ac:dyDescent="0.2">
      <c r="B77" s="202"/>
      <c r="C77" s="208"/>
      <c r="D77" s="208"/>
      <c r="E77" s="208"/>
      <c r="F77" s="208"/>
      <c r="G77" s="208"/>
      <c r="H77" s="208"/>
      <c r="I77" s="208"/>
    </row>
    <row r="78" spans="2:12" ht="12.75" customHeight="1" x14ac:dyDescent="0.2">
      <c r="B78" s="202"/>
      <c r="C78" s="208"/>
      <c r="D78" s="208"/>
      <c r="E78" s="208"/>
      <c r="F78" s="208"/>
      <c r="G78" s="208"/>
      <c r="H78" s="208"/>
      <c r="I78" s="208"/>
    </row>
    <row r="79" spans="2:12" ht="12.75" customHeight="1" x14ac:dyDescent="0.2">
      <c r="B79" s="202"/>
      <c r="C79" s="208"/>
      <c r="D79" s="208"/>
      <c r="E79" s="208"/>
      <c r="F79" s="208"/>
      <c r="G79" s="208"/>
      <c r="H79" s="208"/>
      <c r="I79" s="208"/>
    </row>
    <row r="80" spans="2:12" ht="12.75" customHeight="1" x14ac:dyDescent="0.2">
      <c r="B80" s="202"/>
      <c r="C80" s="208"/>
      <c r="D80" s="208"/>
      <c r="E80" s="208"/>
      <c r="F80" s="208"/>
      <c r="G80" s="208"/>
      <c r="H80" s="208"/>
      <c r="I80" s="208"/>
    </row>
    <row r="81" spans="2:12" ht="12.75" customHeight="1" x14ac:dyDescent="0.2">
      <c r="B81" s="202"/>
      <c r="C81" s="208"/>
      <c r="D81" s="208"/>
      <c r="E81" s="208"/>
      <c r="F81" s="208"/>
      <c r="G81" s="208"/>
      <c r="H81" s="208"/>
      <c r="I81" s="208"/>
    </row>
    <row r="82" spans="2:12" ht="12.75" customHeight="1" x14ac:dyDescent="0.2">
      <c r="B82" s="202"/>
      <c r="C82" s="208"/>
      <c r="D82" s="208"/>
      <c r="E82" s="208"/>
      <c r="F82" s="208"/>
      <c r="G82" s="208"/>
      <c r="H82" s="208"/>
      <c r="I82" s="208"/>
    </row>
    <row r="83" spans="2:12" ht="12.75" customHeight="1" x14ac:dyDescent="0.2">
      <c r="B83" s="202"/>
      <c r="C83" s="202"/>
      <c r="D83" s="206" t="s">
        <v>226</v>
      </c>
      <c r="E83" s="207">
        <v>6</v>
      </c>
      <c r="F83" s="202"/>
      <c r="G83" s="202"/>
      <c r="H83" s="202"/>
      <c r="I83" s="202"/>
      <c r="J83" s="194"/>
    </row>
    <row r="84" spans="2:12" ht="12.75" customHeight="1" x14ac:dyDescent="0.2">
      <c r="B84" s="192" t="str">
        <f>B1</f>
        <v>Stichting Klas op Wielen</v>
      </c>
    </row>
    <row r="85" spans="2:12" ht="12.75" customHeight="1" x14ac:dyDescent="0.2">
      <c r="B85" s="195"/>
      <c r="C85" s="195"/>
      <c r="D85" s="196"/>
      <c r="E85" s="196"/>
      <c r="F85" s="196"/>
      <c r="G85" s="196"/>
      <c r="H85" s="196"/>
      <c r="I85" s="196"/>
    </row>
    <row r="86" spans="2:12" ht="12.75" customHeight="1" x14ac:dyDescent="0.2">
      <c r="B86" s="192" t="str">
        <f>B4</f>
        <v>5.1.13 GRONDSLAGEN VAN WAARDERING EN RESULTAATBEPALING</v>
      </c>
    </row>
    <row r="87" spans="2:12" ht="12.75" customHeight="1" x14ac:dyDescent="0.2">
      <c r="B87" s="192"/>
    </row>
    <row r="88" spans="2:12" s="193" customFormat="1" ht="12.75" customHeight="1" x14ac:dyDescent="0.2">
      <c r="B88" s="192"/>
      <c r="C88" s="210"/>
      <c r="D88" s="197"/>
      <c r="E88" s="197"/>
      <c r="F88" s="197"/>
      <c r="G88" s="197"/>
      <c r="H88" s="197"/>
      <c r="I88" s="197"/>
      <c r="K88" s="194"/>
      <c r="L88" s="194"/>
    </row>
    <row r="89" spans="2:12" s="193" customFormat="1" ht="12.75" customHeight="1" x14ac:dyDescent="0.2">
      <c r="B89" s="203" t="s">
        <v>497</v>
      </c>
      <c r="D89" s="197"/>
      <c r="E89" s="197"/>
      <c r="F89" s="197"/>
      <c r="G89" s="197"/>
      <c r="H89" s="197"/>
      <c r="I89" s="197"/>
      <c r="K89" s="194"/>
      <c r="L89" s="194"/>
    </row>
    <row r="90" spans="2:12" s="193" customFormat="1" ht="12.75" customHeight="1" x14ac:dyDescent="0.2">
      <c r="B90" s="203"/>
      <c r="D90" s="197"/>
      <c r="E90" s="197"/>
      <c r="F90" s="197"/>
      <c r="G90" s="197"/>
      <c r="H90" s="197"/>
      <c r="I90" s="197"/>
      <c r="K90" s="194"/>
      <c r="L90" s="194"/>
    </row>
    <row r="91" spans="2:12" s="193" customFormat="1" ht="12.75" customHeight="1" x14ac:dyDescent="0.2">
      <c r="B91" s="204" t="s">
        <v>143</v>
      </c>
      <c r="D91" s="197"/>
      <c r="E91" s="197"/>
      <c r="F91" s="197"/>
      <c r="G91" s="197"/>
      <c r="H91" s="197"/>
      <c r="I91" s="197"/>
      <c r="K91" s="194"/>
      <c r="L91" s="194"/>
    </row>
    <row r="92" spans="2:12" s="193" customFormat="1" ht="120" customHeight="1" x14ac:dyDescent="0.2">
      <c r="B92" s="287" t="s">
        <v>498</v>
      </c>
      <c r="C92" s="294"/>
      <c r="D92" s="294"/>
      <c r="E92" s="294"/>
      <c r="F92" s="294"/>
      <c r="G92" s="294"/>
      <c r="H92" s="294"/>
      <c r="I92" s="294"/>
      <c r="K92" s="194"/>
      <c r="L92" s="194"/>
    </row>
    <row r="93" spans="2:12" s="193" customFormat="1" ht="12.75" customHeight="1" x14ac:dyDescent="0.2">
      <c r="B93" s="192"/>
      <c r="C93" s="210"/>
      <c r="D93" s="197"/>
      <c r="E93" s="197"/>
      <c r="F93" s="197"/>
      <c r="G93" s="197"/>
      <c r="H93" s="197"/>
      <c r="I93" s="197"/>
      <c r="K93" s="194"/>
      <c r="L93" s="194"/>
    </row>
    <row r="94" spans="2:12" s="193" customFormat="1" ht="12.75" customHeight="1" x14ac:dyDescent="0.2">
      <c r="B94" s="204" t="s">
        <v>303</v>
      </c>
      <c r="K94" s="194"/>
      <c r="L94" s="194"/>
    </row>
    <row r="95" spans="2:12" s="193" customFormat="1" ht="131.25" customHeight="1" x14ac:dyDescent="0.2">
      <c r="B95" s="286" t="s">
        <v>368</v>
      </c>
      <c r="C95" s="291"/>
      <c r="D95" s="291"/>
      <c r="E95" s="291"/>
      <c r="F95" s="291"/>
      <c r="G95" s="291"/>
      <c r="H95" s="291"/>
      <c r="I95" s="291"/>
      <c r="K95" s="194"/>
      <c r="L95" s="194"/>
    </row>
    <row r="96" spans="2:12" s="193" customFormat="1" ht="12.75" customHeight="1" x14ac:dyDescent="0.2">
      <c r="B96" s="192"/>
      <c r="C96" s="210"/>
      <c r="D96" s="197"/>
      <c r="E96" s="197"/>
      <c r="F96" s="197"/>
      <c r="G96" s="197"/>
      <c r="H96" s="197"/>
      <c r="I96" s="197"/>
      <c r="K96" s="194"/>
      <c r="L96" s="194"/>
    </row>
    <row r="97" spans="2:12" s="193" customFormat="1" ht="12.75" customHeight="1" x14ac:dyDescent="0.2">
      <c r="B97" s="204" t="s">
        <v>302</v>
      </c>
      <c r="K97" s="194"/>
      <c r="L97" s="194"/>
    </row>
    <row r="98" spans="2:12" s="193" customFormat="1" ht="25.5" customHeight="1" x14ac:dyDescent="0.2">
      <c r="B98" s="286" t="s">
        <v>311</v>
      </c>
      <c r="C98" s="291"/>
      <c r="D98" s="291"/>
      <c r="E98" s="291"/>
      <c r="F98" s="291"/>
      <c r="G98" s="291"/>
      <c r="H98" s="291"/>
      <c r="I98" s="291"/>
      <c r="K98" s="194"/>
      <c r="L98" s="194"/>
    </row>
    <row r="99" spans="2:12" s="193" customFormat="1" ht="12.75" customHeight="1" x14ac:dyDescent="0.2">
      <c r="B99" s="192"/>
      <c r="C99" s="210"/>
      <c r="D99" s="197"/>
      <c r="E99" s="197"/>
      <c r="F99" s="197"/>
      <c r="G99" s="197"/>
      <c r="H99" s="197"/>
      <c r="I99" s="197"/>
      <c r="K99" s="194"/>
      <c r="L99" s="194"/>
    </row>
    <row r="100" spans="2:12" s="193" customFormat="1" ht="12.75" customHeight="1" x14ac:dyDescent="0.2">
      <c r="B100" s="204" t="s">
        <v>142</v>
      </c>
      <c r="K100" s="194"/>
      <c r="L100" s="194"/>
    </row>
    <row r="101" spans="2:12" s="193" customFormat="1" ht="159.94999999999999" customHeight="1" x14ac:dyDescent="0.2">
      <c r="B101" s="286" t="s">
        <v>499</v>
      </c>
      <c r="C101" s="291"/>
      <c r="D101" s="291"/>
      <c r="E101" s="291"/>
      <c r="F101" s="291"/>
      <c r="G101" s="291"/>
      <c r="H101" s="291"/>
      <c r="I101" s="291"/>
      <c r="K101" s="194"/>
      <c r="L101" s="194"/>
    </row>
    <row r="102" spans="2:12" s="193" customFormat="1" ht="12.75" customHeight="1" x14ac:dyDescent="0.2">
      <c r="B102" s="192"/>
      <c r="C102" s="210"/>
      <c r="D102" s="197"/>
      <c r="E102" s="197"/>
      <c r="F102" s="197"/>
      <c r="G102" s="197"/>
      <c r="H102" s="197"/>
      <c r="I102" s="197"/>
      <c r="K102" s="194"/>
      <c r="L102" s="194"/>
    </row>
    <row r="103" spans="2:12" s="193" customFormat="1" ht="12.75" customHeight="1" x14ac:dyDescent="0.2">
      <c r="B103" s="204" t="s">
        <v>38</v>
      </c>
      <c r="C103" s="210"/>
      <c r="D103" s="197"/>
      <c r="E103" s="197"/>
      <c r="F103" s="197"/>
      <c r="G103" s="197"/>
      <c r="H103" s="197"/>
      <c r="I103" s="197"/>
      <c r="K103" s="194"/>
      <c r="L103" s="194"/>
    </row>
    <row r="104" spans="2:12" s="193" customFormat="1" ht="30" customHeight="1" x14ac:dyDescent="0.2">
      <c r="B104" s="286" t="s">
        <v>500</v>
      </c>
      <c r="C104" s="291"/>
      <c r="D104" s="291"/>
      <c r="E104" s="291"/>
      <c r="F104" s="291"/>
      <c r="G104" s="291"/>
      <c r="H104" s="291"/>
      <c r="I104" s="291"/>
      <c r="K104" s="194"/>
      <c r="L104" s="194"/>
    </row>
    <row r="105" spans="2:12" s="193" customFormat="1" ht="12.75" customHeight="1" x14ac:dyDescent="0.2">
      <c r="B105" s="204"/>
      <c r="K105" s="194"/>
      <c r="L105" s="194"/>
    </row>
    <row r="106" spans="2:12" s="193" customFormat="1" ht="12.75" customHeight="1" x14ac:dyDescent="0.2">
      <c r="B106" s="204" t="s">
        <v>293</v>
      </c>
      <c r="K106" s="194"/>
      <c r="L106" s="194"/>
    </row>
    <row r="107" spans="2:12" s="193" customFormat="1" ht="130.5" customHeight="1" x14ac:dyDescent="0.2">
      <c r="B107" s="295" t="s">
        <v>294</v>
      </c>
      <c r="C107" s="291"/>
      <c r="D107" s="291"/>
      <c r="E107" s="291"/>
      <c r="F107" s="291"/>
      <c r="G107" s="291"/>
      <c r="H107" s="291"/>
      <c r="I107" s="291"/>
      <c r="K107" s="194"/>
      <c r="L107" s="194"/>
    </row>
    <row r="108" spans="2:12" s="193" customFormat="1" ht="12.75" customHeight="1" x14ac:dyDescent="0.2">
      <c r="B108" s="192"/>
      <c r="C108" s="210"/>
      <c r="D108" s="197"/>
      <c r="E108" s="197"/>
      <c r="F108" s="197"/>
      <c r="G108" s="197"/>
      <c r="H108" s="197"/>
      <c r="I108" s="197"/>
      <c r="K108" s="194"/>
      <c r="L108" s="194"/>
    </row>
    <row r="109" spans="2:12" s="193" customFormat="1" ht="12.75" customHeight="1" x14ac:dyDescent="0.2">
      <c r="B109" s="192"/>
      <c r="C109" s="210"/>
      <c r="D109" s="197"/>
      <c r="E109" s="197"/>
      <c r="F109" s="197"/>
      <c r="G109" s="197"/>
      <c r="H109" s="197"/>
      <c r="I109" s="197"/>
      <c r="K109" s="194"/>
      <c r="L109" s="194"/>
    </row>
    <row r="110" spans="2:12" s="193" customFormat="1" ht="12.75" customHeight="1" x14ac:dyDescent="0.2">
      <c r="B110" s="192"/>
      <c r="C110" s="210"/>
      <c r="D110" s="197"/>
      <c r="E110" s="197"/>
      <c r="F110" s="197"/>
      <c r="G110" s="197"/>
      <c r="H110" s="197"/>
      <c r="I110" s="197"/>
      <c r="K110" s="194"/>
      <c r="L110" s="194"/>
    </row>
    <row r="111" spans="2:12" s="193" customFormat="1" ht="12.75" customHeight="1" x14ac:dyDescent="0.2">
      <c r="B111" s="192"/>
      <c r="C111" s="210"/>
      <c r="D111" s="197"/>
      <c r="E111" s="197"/>
      <c r="F111" s="197"/>
      <c r="G111" s="197"/>
      <c r="H111" s="197"/>
      <c r="I111" s="197"/>
      <c r="K111" s="194"/>
      <c r="L111" s="194"/>
    </row>
    <row r="112" spans="2:12" s="193" customFormat="1" ht="12.75" customHeight="1" x14ac:dyDescent="0.2">
      <c r="B112" s="192"/>
      <c r="C112" s="210"/>
      <c r="D112" s="197"/>
      <c r="E112" s="197"/>
      <c r="F112" s="197"/>
      <c r="G112" s="197"/>
      <c r="H112" s="197"/>
      <c r="I112" s="197"/>
      <c r="K112" s="194"/>
      <c r="L112" s="194"/>
    </row>
    <row r="113" spans="2:12" s="193" customFormat="1" ht="12.75" customHeight="1" x14ac:dyDescent="0.2">
      <c r="D113" s="206" t="s">
        <v>226</v>
      </c>
      <c r="E113" s="207">
        <v>7</v>
      </c>
      <c r="K113" s="194"/>
      <c r="L113" s="194"/>
    </row>
    <row r="114" spans="2:12" s="193" customFormat="1" ht="12.75" customHeight="1" x14ac:dyDescent="0.2">
      <c r="B114" s="192" t="str">
        <f>B1</f>
        <v>Stichting Klas op Wielen</v>
      </c>
      <c r="K114" s="194"/>
      <c r="L114" s="194"/>
    </row>
    <row r="115" spans="2:12" s="193" customFormat="1" ht="12.75" customHeight="1" x14ac:dyDescent="0.2">
      <c r="B115" s="195"/>
      <c r="C115" s="195"/>
      <c r="D115" s="196"/>
      <c r="E115" s="196"/>
      <c r="F115" s="196"/>
      <c r="G115" s="196"/>
      <c r="H115" s="196"/>
      <c r="I115" s="196"/>
      <c r="K115" s="194"/>
      <c r="L115" s="194"/>
    </row>
    <row r="116" spans="2:12" s="193" customFormat="1" ht="12.75" customHeight="1" x14ac:dyDescent="0.2">
      <c r="B116" s="210"/>
      <c r="C116" s="210"/>
      <c r="D116" s="197"/>
      <c r="E116" s="197"/>
      <c r="F116" s="197"/>
      <c r="G116" s="197"/>
      <c r="H116" s="197"/>
      <c r="I116" s="197"/>
      <c r="K116" s="194"/>
      <c r="L116" s="194"/>
    </row>
    <row r="117" spans="2:12" s="193" customFormat="1" ht="12.75" customHeight="1" x14ac:dyDescent="0.2">
      <c r="K117" s="194"/>
      <c r="L117" s="194"/>
    </row>
    <row r="118" spans="2:12" s="193" customFormat="1" ht="12.75" customHeight="1" x14ac:dyDescent="0.2">
      <c r="B118" s="203" t="s">
        <v>501</v>
      </c>
      <c r="K118" s="194"/>
      <c r="L118" s="194"/>
    </row>
    <row r="119" spans="2:12" s="193" customFormat="1" ht="12.75" customHeight="1" x14ac:dyDescent="0.2">
      <c r="K119" s="194"/>
      <c r="L119" s="194"/>
    </row>
    <row r="120" spans="2:12" s="193" customFormat="1" ht="222.2" customHeight="1" x14ac:dyDescent="0.2">
      <c r="B120" s="296" t="s">
        <v>502</v>
      </c>
      <c r="C120" s="297"/>
      <c r="D120" s="297"/>
      <c r="E120" s="297"/>
      <c r="F120" s="297"/>
      <c r="G120" s="297"/>
      <c r="H120" s="297"/>
      <c r="I120" s="297"/>
      <c r="K120" s="194"/>
      <c r="L120" s="194"/>
    </row>
    <row r="121" spans="2:12" s="193" customFormat="1" ht="12.75" customHeight="1" x14ac:dyDescent="0.2">
      <c r="K121" s="194"/>
      <c r="L121" s="194"/>
    </row>
    <row r="122" spans="2:12" s="193" customFormat="1" ht="12.75" customHeight="1" x14ac:dyDescent="0.2">
      <c r="K122" s="194"/>
      <c r="L122" s="194"/>
    </row>
    <row r="123" spans="2:12" s="193" customFormat="1" ht="12.75" customHeight="1" x14ac:dyDescent="0.2">
      <c r="K123" s="194"/>
      <c r="L123" s="194"/>
    </row>
    <row r="124" spans="2:12" s="193" customFormat="1" ht="12.75" customHeight="1" x14ac:dyDescent="0.2">
      <c r="K124" s="194"/>
      <c r="L124" s="194"/>
    </row>
    <row r="125" spans="2:12" s="193" customFormat="1" ht="12.75" customHeight="1" x14ac:dyDescent="0.2">
      <c r="K125" s="194"/>
      <c r="L125" s="194"/>
    </row>
    <row r="126" spans="2:12" s="193" customFormat="1" ht="12.75" customHeight="1" x14ac:dyDescent="0.2">
      <c r="K126" s="194"/>
      <c r="L126" s="194"/>
    </row>
    <row r="127" spans="2:12" s="193" customFormat="1" ht="12.75" customHeight="1" x14ac:dyDescent="0.2">
      <c r="K127" s="194"/>
      <c r="L127" s="194"/>
    </row>
    <row r="128" spans="2:12" s="193" customFormat="1" ht="12.75" customHeight="1" x14ac:dyDescent="0.2">
      <c r="K128" s="194"/>
      <c r="L128" s="194"/>
    </row>
    <row r="129" spans="11:12" s="193" customFormat="1" ht="12.75" customHeight="1" x14ac:dyDescent="0.2">
      <c r="K129" s="194"/>
      <c r="L129" s="194"/>
    </row>
    <row r="130" spans="11:12" s="193" customFormat="1" ht="12.75" customHeight="1" x14ac:dyDescent="0.2">
      <c r="K130" s="194"/>
      <c r="L130" s="194"/>
    </row>
    <row r="131" spans="11:12" s="193" customFormat="1" ht="12.75" customHeight="1" x14ac:dyDescent="0.2">
      <c r="K131" s="194"/>
      <c r="L131" s="194"/>
    </row>
    <row r="132" spans="11:12" s="193" customFormat="1" ht="12.75" customHeight="1" x14ac:dyDescent="0.2">
      <c r="K132" s="194"/>
      <c r="L132" s="194"/>
    </row>
    <row r="133" spans="11:12" s="193" customFormat="1" ht="12.75" customHeight="1" x14ac:dyDescent="0.2">
      <c r="K133" s="194"/>
      <c r="L133" s="194"/>
    </row>
    <row r="134" spans="11:12" s="193" customFormat="1" ht="12.75" customHeight="1" x14ac:dyDescent="0.2">
      <c r="K134" s="194"/>
      <c r="L134" s="194"/>
    </row>
    <row r="135" spans="11:12" s="193" customFormat="1" ht="12.75" customHeight="1" x14ac:dyDescent="0.2">
      <c r="K135" s="194"/>
      <c r="L135" s="194"/>
    </row>
    <row r="136" spans="11:12" s="193" customFormat="1" ht="12.75" customHeight="1" x14ac:dyDescent="0.2">
      <c r="K136" s="194"/>
      <c r="L136" s="194"/>
    </row>
    <row r="137" spans="11:12" s="193" customFormat="1" ht="12.75" customHeight="1" x14ac:dyDescent="0.2">
      <c r="K137" s="194"/>
      <c r="L137" s="194"/>
    </row>
    <row r="138" spans="11:12" s="193" customFormat="1" ht="12.75" customHeight="1" x14ac:dyDescent="0.2">
      <c r="K138" s="194"/>
      <c r="L138" s="194"/>
    </row>
    <row r="139" spans="11:12" s="193" customFormat="1" ht="12.75" customHeight="1" x14ac:dyDescent="0.2">
      <c r="K139" s="194"/>
      <c r="L139" s="194"/>
    </row>
    <row r="140" spans="11:12" s="193" customFormat="1" ht="12.75" customHeight="1" x14ac:dyDescent="0.2">
      <c r="K140" s="194"/>
      <c r="L140" s="194"/>
    </row>
    <row r="141" spans="11:12" s="193" customFormat="1" ht="12.75" customHeight="1" x14ac:dyDescent="0.2">
      <c r="K141" s="194"/>
      <c r="L141" s="194"/>
    </row>
    <row r="142" spans="11:12" s="193" customFormat="1" ht="12.75" customHeight="1" x14ac:dyDescent="0.2">
      <c r="K142" s="194"/>
      <c r="L142" s="194"/>
    </row>
    <row r="143" spans="11:12" s="193" customFormat="1" ht="12.75" customHeight="1" x14ac:dyDescent="0.2">
      <c r="K143" s="194"/>
      <c r="L143" s="194"/>
    </row>
    <row r="144" spans="11:12" s="193" customFormat="1" ht="12.75" customHeight="1" x14ac:dyDescent="0.2">
      <c r="K144" s="194"/>
      <c r="L144" s="194"/>
    </row>
    <row r="145" spans="11:12" s="193" customFormat="1" ht="12.75" customHeight="1" x14ac:dyDescent="0.2">
      <c r="K145" s="194"/>
      <c r="L145" s="194"/>
    </row>
    <row r="146" spans="11:12" s="193" customFormat="1" ht="12.75" customHeight="1" x14ac:dyDescent="0.2">
      <c r="K146" s="194"/>
      <c r="L146" s="194"/>
    </row>
    <row r="147" spans="11:12" s="193" customFormat="1" ht="12.75" customHeight="1" x14ac:dyDescent="0.2">
      <c r="K147" s="194"/>
      <c r="L147" s="194"/>
    </row>
    <row r="148" spans="11:12" s="193" customFormat="1" ht="12.75" customHeight="1" x14ac:dyDescent="0.2">
      <c r="K148" s="194"/>
      <c r="L148" s="194"/>
    </row>
    <row r="149" spans="11:12" s="193" customFormat="1" ht="12.75" customHeight="1" x14ac:dyDescent="0.2">
      <c r="K149" s="194"/>
      <c r="L149" s="194"/>
    </row>
    <row r="150" spans="11:12" s="193" customFormat="1" ht="12.75" customHeight="1" x14ac:dyDescent="0.2">
      <c r="K150" s="194"/>
      <c r="L150" s="194"/>
    </row>
    <row r="151" spans="11:12" s="193" customFormat="1" ht="12.75" customHeight="1" x14ac:dyDescent="0.2">
      <c r="K151" s="194"/>
      <c r="L151" s="194"/>
    </row>
    <row r="152" spans="11:12" s="193" customFormat="1" ht="12.75" customHeight="1" x14ac:dyDescent="0.2">
      <c r="K152" s="194"/>
      <c r="L152" s="194"/>
    </row>
    <row r="153" spans="11:12" s="193" customFormat="1" ht="12.75" customHeight="1" x14ac:dyDescent="0.2">
      <c r="K153" s="194"/>
      <c r="L153" s="194"/>
    </row>
    <row r="154" spans="11:12" s="193" customFormat="1" ht="12.75" customHeight="1" x14ac:dyDescent="0.2">
      <c r="K154" s="194"/>
      <c r="L154" s="194"/>
    </row>
    <row r="155" spans="11:12" s="193" customFormat="1" ht="12.75" customHeight="1" x14ac:dyDescent="0.2">
      <c r="K155" s="194"/>
      <c r="L155" s="194"/>
    </row>
    <row r="156" spans="11:12" s="193" customFormat="1" ht="12.75" customHeight="1" x14ac:dyDescent="0.2">
      <c r="K156" s="194"/>
      <c r="L156" s="194"/>
    </row>
    <row r="157" spans="11:12" s="193" customFormat="1" ht="12.75" customHeight="1" x14ac:dyDescent="0.2">
      <c r="K157" s="194"/>
      <c r="L157" s="194"/>
    </row>
    <row r="158" spans="11:12" s="193" customFormat="1" ht="12.75" customHeight="1" x14ac:dyDescent="0.2">
      <c r="K158" s="194"/>
      <c r="L158" s="194"/>
    </row>
    <row r="159" spans="11:12" s="193" customFormat="1" ht="12.75" customHeight="1" x14ac:dyDescent="0.2">
      <c r="K159" s="194"/>
      <c r="L159" s="194"/>
    </row>
    <row r="160" spans="11:12" s="193" customFormat="1" ht="12.75" customHeight="1" x14ac:dyDescent="0.2">
      <c r="K160" s="194"/>
      <c r="L160" s="194"/>
    </row>
    <row r="161" spans="3:12" s="193" customFormat="1" ht="12.75" customHeight="1" x14ac:dyDescent="0.2">
      <c r="K161" s="194"/>
      <c r="L161" s="194"/>
    </row>
    <row r="162" spans="3:12" s="193" customFormat="1" ht="12.75" customHeight="1" x14ac:dyDescent="0.2">
      <c r="K162" s="194"/>
      <c r="L162" s="194"/>
    </row>
    <row r="163" spans="3:12" s="193" customFormat="1" ht="12.75" customHeight="1" x14ac:dyDescent="0.2">
      <c r="K163" s="194"/>
      <c r="L163" s="194"/>
    </row>
    <row r="164" spans="3:12" s="193" customFormat="1" ht="12.75" customHeight="1" x14ac:dyDescent="0.2">
      <c r="K164" s="194"/>
      <c r="L164" s="194"/>
    </row>
    <row r="165" spans="3:12" s="193" customFormat="1" ht="12.75" customHeight="1" x14ac:dyDescent="0.2">
      <c r="K165" s="194"/>
      <c r="L165" s="194"/>
    </row>
    <row r="166" spans="3:12" s="193" customFormat="1" ht="12.75" customHeight="1" x14ac:dyDescent="0.2">
      <c r="K166" s="194"/>
      <c r="L166" s="194"/>
    </row>
    <row r="167" spans="3:12" s="193" customFormat="1" x14ac:dyDescent="0.2">
      <c r="D167" s="206" t="s">
        <v>226</v>
      </c>
      <c r="E167" s="207">
        <v>8</v>
      </c>
      <c r="K167" s="194"/>
      <c r="L167" s="194"/>
    </row>
    <row r="173" spans="3:12" s="193" customFormat="1" x14ac:dyDescent="0.2">
      <c r="C173" s="192"/>
      <c r="K173" s="194"/>
      <c r="L173" s="194"/>
    </row>
  </sheetData>
  <mergeCells count="29">
    <mergeCell ref="B98:I98"/>
    <mergeCell ref="B101:I101"/>
    <mergeCell ref="B104:I104"/>
    <mergeCell ref="B107:I107"/>
    <mergeCell ref="B120:I120"/>
    <mergeCell ref="B95:I95"/>
    <mergeCell ref="B37:I37"/>
    <mergeCell ref="B38:I38"/>
    <mergeCell ref="B53:I53"/>
    <mergeCell ref="B54:I54"/>
    <mergeCell ref="B55:I55"/>
    <mergeCell ref="B56:I56"/>
    <mergeCell ref="B57:I57"/>
    <mergeCell ref="B60:I60"/>
    <mergeCell ref="B63:I63"/>
    <mergeCell ref="B66:I66"/>
    <mergeCell ref="B92:I92"/>
    <mergeCell ref="B36:I36"/>
    <mergeCell ref="B5:I5"/>
    <mergeCell ref="B9:I9"/>
    <mergeCell ref="B12:I12"/>
    <mergeCell ref="B15:I15"/>
    <mergeCell ref="B16:I16"/>
    <mergeCell ref="B19:I19"/>
    <mergeCell ref="B22:I22"/>
    <mergeCell ref="B23:I23"/>
    <mergeCell ref="B25:I25"/>
    <mergeCell ref="B28:I28"/>
    <mergeCell ref="B31:I31"/>
  </mergeCells>
  <conditionalFormatting sqref="E167 E113 E83 E46">
    <cfRule type="expression" dxfId="39" priority="1" stopIfTrue="1">
      <formula>ISBLANK(E46)</formula>
    </cfRule>
  </conditionalFormatting>
  <pageMargins left="0.74803149606299213" right="0.39370078740157483" top="0.98425196850393704" bottom="0.59055118110236227" header="0.51181102362204722" footer="0.51181102362204722"/>
  <pageSetup paperSize="9" scale="83" orientation="portrait" horizontalDpi="4294967293" verticalDpi="4294967293" r:id="rId1"/>
  <headerFooter alignWithMargins="0"/>
  <rowBreaks count="3" manualBreakCount="3">
    <brk id="46" max="8" man="1"/>
    <brk id="83" max="16383" man="1"/>
    <brk id="113" max="8"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39997558519241921"/>
  </sheetPr>
  <dimension ref="B1:M456"/>
  <sheetViews>
    <sheetView view="pageBreakPreview" topLeftCell="A184" zoomScale="80" zoomScaleNormal="80" zoomScaleSheetLayoutView="80" workbookViewId="0">
      <selection activeCell="J342" sqref="J342"/>
    </sheetView>
  </sheetViews>
  <sheetFormatPr defaultRowHeight="12.75" x14ac:dyDescent="0.2"/>
  <cols>
    <col min="1" max="1" width="4.85546875" customWidth="1"/>
    <col min="2" max="2" width="27.85546875" customWidth="1"/>
    <col min="3" max="3" width="6.7109375" customWidth="1"/>
    <col min="4" max="4" width="13.42578125" bestFit="1" customWidth="1"/>
    <col min="5" max="5" width="0.85546875" customWidth="1"/>
    <col min="6" max="6" width="13.42578125" bestFit="1" customWidth="1"/>
    <col min="7" max="7" width="1.140625" customWidth="1"/>
    <col min="8" max="8" width="13.42578125" customWidth="1"/>
    <col min="9" max="9" width="0.85546875" customWidth="1"/>
    <col min="10" max="10" width="13.5703125" customWidth="1"/>
    <col min="11" max="11" width="1" customWidth="1"/>
    <col min="12" max="12" width="13.5703125" customWidth="1"/>
  </cols>
  <sheetData>
    <row r="1" spans="2:12" x14ac:dyDescent="0.2">
      <c r="B1" s="1" t="str">
        <f>inhoud!B1</f>
        <v>Stichting Klas op Wielen</v>
      </c>
      <c r="C1" s="1"/>
    </row>
    <row r="2" spans="2:12" x14ac:dyDescent="0.2">
      <c r="B2" s="5"/>
      <c r="C2" s="5"/>
      <c r="D2" s="4"/>
      <c r="E2" s="4"/>
      <c r="F2" s="4"/>
      <c r="G2" s="4"/>
      <c r="H2" s="4"/>
      <c r="I2" s="4"/>
      <c r="J2" s="4"/>
      <c r="K2" s="4"/>
      <c r="L2" s="4"/>
    </row>
    <row r="4" spans="2:12" x14ac:dyDescent="0.2">
      <c r="B4" s="1" t="s">
        <v>317</v>
      </c>
    </row>
    <row r="5" spans="2:12" x14ac:dyDescent="0.2">
      <c r="C5" s="1"/>
    </row>
    <row r="6" spans="2:12" ht="14.25" x14ac:dyDescent="0.2">
      <c r="B6" s="45" t="s">
        <v>299</v>
      </c>
      <c r="C6" s="1"/>
    </row>
    <row r="7" spans="2:12" ht="14.25" x14ac:dyDescent="0.2">
      <c r="B7" s="45" t="s">
        <v>300</v>
      </c>
      <c r="C7" s="1"/>
    </row>
    <row r="8" spans="2:12" x14ac:dyDescent="0.2">
      <c r="B8" s="1"/>
      <c r="C8" s="1"/>
    </row>
    <row r="9" spans="2:12" x14ac:dyDescent="0.2">
      <c r="B9" s="1" t="s">
        <v>230</v>
      </c>
      <c r="C9" s="1"/>
    </row>
    <row r="11" spans="2:12" x14ac:dyDescent="0.2">
      <c r="B11" s="10" t="s">
        <v>134</v>
      </c>
      <c r="C11" s="10"/>
      <c r="I11" s="1"/>
    </row>
    <row r="12" spans="2:12" x14ac:dyDescent="0.2">
      <c r="J12" s="78">
        <v>43465</v>
      </c>
      <c r="K12" s="8"/>
      <c r="L12" s="78">
        <v>43100</v>
      </c>
    </row>
    <row r="13" spans="2:12" ht="12.75" customHeight="1" x14ac:dyDescent="0.2">
      <c r="B13" s="9" t="s">
        <v>478</v>
      </c>
      <c r="J13" s="8" t="s">
        <v>211</v>
      </c>
      <c r="K13" s="8"/>
      <c r="L13" s="8" t="s">
        <v>211</v>
      </c>
    </row>
    <row r="14" spans="2:12" ht="12.75" customHeight="1" x14ac:dyDescent="0.2">
      <c r="J14" s="8"/>
      <c r="K14" s="8"/>
      <c r="L14" s="8"/>
    </row>
    <row r="15" spans="2:12" x14ac:dyDescent="0.2">
      <c r="C15" s="10"/>
    </row>
    <row r="16" spans="2:12" x14ac:dyDescent="0.2">
      <c r="B16" s="10" t="s">
        <v>135</v>
      </c>
      <c r="C16" s="10"/>
    </row>
    <row r="17" spans="2:12" x14ac:dyDescent="0.2">
      <c r="J17" s="78">
        <f>J12</f>
        <v>43465</v>
      </c>
      <c r="K17" s="8"/>
      <c r="L17" s="78">
        <f>L12</f>
        <v>43100</v>
      </c>
    </row>
    <row r="18" spans="2:12" x14ac:dyDescent="0.2">
      <c r="B18" s="17" t="s">
        <v>85</v>
      </c>
      <c r="J18" s="8" t="s">
        <v>211</v>
      </c>
      <c r="K18" s="8"/>
      <c r="L18" s="8" t="s">
        <v>211</v>
      </c>
    </row>
    <row r="19" spans="2:12" x14ac:dyDescent="0.2">
      <c r="J19" s="8"/>
      <c r="K19" s="8"/>
      <c r="L19" s="8"/>
    </row>
    <row r="20" spans="2:12" x14ac:dyDescent="0.2">
      <c r="B20" t="s">
        <v>87</v>
      </c>
      <c r="J20" s="76">
        <f>'5.1.15-5.1.17 VA (enkelv.)'!E53</f>
        <v>0</v>
      </c>
      <c r="L20" s="76">
        <f>'5.1.15-5.1.17 VA (enkelv.)'!E23</f>
        <v>0</v>
      </c>
    </row>
    <row r="21" spans="2:12" x14ac:dyDescent="0.2">
      <c r="B21" t="s">
        <v>88</v>
      </c>
      <c r="J21" s="76">
        <f>'5.1.15-5.1.17 VA (enkelv.)'!G53</f>
        <v>65416</v>
      </c>
      <c r="L21" s="76">
        <f>'5.1.15-5.1.17 VA (enkelv.)'!G23</f>
        <v>90310</v>
      </c>
    </row>
    <row r="22" spans="2:12" x14ac:dyDescent="0.2">
      <c r="B22" t="s">
        <v>89</v>
      </c>
      <c r="J22" s="76">
        <f>'5.1.15-5.1.17 VA (enkelv.)'!I53</f>
        <v>1793</v>
      </c>
      <c r="L22" s="76">
        <f>'5.1.15-5.1.17 VA (enkelv.)'!I23</f>
        <v>12174</v>
      </c>
    </row>
    <row r="23" spans="2:12" x14ac:dyDescent="0.2">
      <c r="B23" t="s">
        <v>90</v>
      </c>
      <c r="J23" s="76">
        <f>'5.1.15-5.1.17 VA (enkelv.)'!K53</f>
        <v>0</v>
      </c>
      <c r="L23" s="76">
        <f>'5.1.15-5.1.17 VA (enkelv.)'!K23</f>
        <v>0</v>
      </c>
    </row>
    <row r="24" spans="2:12" x14ac:dyDescent="0.2">
      <c r="B24" t="s">
        <v>91</v>
      </c>
      <c r="J24" s="76">
        <f>'5.1.15-5.1.17 VA (enkelv.)'!M53</f>
        <v>0</v>
      </c>
      <c r="L24" s="76">
        <f>'5.1.15-5.1.17 VA (enkelv.)'!M23</f>
        <v>0</v>
      </c>
    </row>
    <row r="25" spans="2:12" x14ac:dyDescent="0.2">
      <c r="J25" s="8"/>
      <c r="K25" s="38"/>
      <c r="L25" s="8"/>
    </row>
    <row r="26" spans="2:12" ht="13.5" thickBot="1" x14ac:dyDescent="0.25">
      <c r="B26" t="s">
        <v>124</v>
      </c>
      <c r="J26" s="42">
        <f>SUM(J20:J24)</f>
        <v>67209</v>
      </c>
      <c r="K26" s="36"/>
      <c r="L26" s="42">
        <f>SUM(L20:L24)</f>
        <v>102484</v>
      </c>
    </row>
    <row r="27" spans="2:12" ht="13.5" thickTop="1" x14ac:dyDescent="0.2">
      <c r="J27" s="8"/>
      <c r="K27" s="38"/>
      <c r="L27" s="8"/>
    </row>
    <row r="28" spans="2:12" x14ac:dyDescent="0.2">
      <c r="B28" s="17" t="s">
        <v>86</v>
      </c>
      <c r="J28" s="79">
        <f>J17</f>
        <v>43465</v>
      </c>
      <c r="K28" s="8"/>
      <c r="L28" s="79">
        <f>L17</f>
        <v>43100</v>
      </c>
    </row>
    <row r="29" spans="2:12" x14ac:dyDescent="0.2">
      <c r="B29" s="17"/>
      <c r="J29" s="8" t="s">
        <v>211</v>
      </c>
      <c r="K29" s="8"/>
      <c r="L29" s="8" t="s">
        <v>211</v>
      </c>
    </row>
    <row r="30" spans="2:12" x14ac:dyDescent="0.2">
      <c r="J30" s="8"/>
      <c r="K30" s="8"/>
      <c r="L30" s="8"/>
    </row>
    <row r="31" spans="2:12" x14ac:dyDescent="0.2">
      <c r="B31" s="28" t="s">
        <v>119</v>
      </c>
      <c r="J31" s="76">
        <f>'5.1.15-5.1.17 VA (enkelv.)'!O23</f>
        <v>102484</v>
      </c>
      <c r="K31" s="8"/>
      <c r="L31" s="76">
        <v>111962</v>
      </c>
    </row>
    <row r="32" spans="2:12" x14ac:dyDescent="0.2">
      <c r="B32" t="s">
        <v>120</v>
      </c>
      <c r="J32" s="76">
        <f>'5.1.15-5.1.17 VA (enkelv.)'!O26</f>
        <v>29940</v>
      </c>
      <c r="K32" s="8"/>
      <c r="L32" s="76">
        <v>63113</v>
      </c>
    </row>
    <row r="33" spans="2:12" s="174" customFormat="1" x14ac:dyDescent="0.2">
      <c r="B33" s="174" t="s">
        <v>450</v>
      </c>
      <c r="J33" s="76">
        <f>'5.1.15-5.1.17 VA (enkelv.)'!O27</f>
        <v>0</v>
      </c>
      <c r="K33" s="8"/>
      <c r="L33" s="76">
        <v>27736</v>
      </c>
    </row>
    <row r="34" spans="2:12" x14ac:dyDescent="0.2">
      <c r="B34" s="43" t="s">
        <v>171</v>
      </c>
      <c r="J34" s="76">
        <f>'5.1.15-5.1.17 VA (enkelv.)'!O28</f>
        <v>0</v>
      </c>
      <c r="K34" s="8"/>
      <c r="L34" s="76">
        <v>0</v>
      </c>
    </row>
    <row r="35" spans="2:12" x14ac:dyDescent="0.2">
      <c r="B35" t="s">
        <v>121</v>
      </c>
      <c r="C35" s="1"/>
      <c r="J35" s="76">
        <f>'5.1.15-5.1.17 VA (enkelv.)'!O29</f>
        <v>65215</v>
      </c>
      <c r="L35" s="76">
        <v>44855</v>
      </c>
    </row>
    <row r="36" spans="2:12" x14ac:dyDescent="0.2">
      <c r="B36" t="s">
        <v>25</v>
      </c>
      <c r="C36" s="1"/>
      <c r="J36" s="76">
        <f>'5.1.15-5.1.17 VA (enkelv.)'!O30</f>
        <v>0</v>
      </c>
      <c r="L36" s="76">
        <v>0</v>
      </c>
    </row>
    <row r="37" spans="2:12" x14ac:dyDescent="0.2">
      <c r="B37" s="28" t="s">
        <v>370</v>
      </c>
      <c r="C37" s="1"/>
      <c r="J37" s="76">
        <f>'5.1.15-5.1.17 VA (enkelv.)'!O31</f>
        <v>0</v>
      </c>
      <c r="L37" s="76">
        <v>0</v>
      </c>
    </row>
    <row r="38" spans="2:12" x14ac:dyDescent="0.2">
      <c r="B38" t="s">
        <v>123</v>
      </c>
      <c r="I38" s="11"/>
      <c r="J38" s="76">
        <f>'5.1.15-5.1.17 VA (enkelv.)'!O34+'5.1.15-5.1.17 VA (enkelv.)'!O35-'5.1.15-5.1.17 VA (enkelv.)'!O36</f>
        <v>0</v>
      </c>
      <c r="K38" s="38"/>
      <c r="L38" s="76">
        <v>0</v>
      </c>
    </row>
    <row r="39" spans="2:12" x14ac:dyDescent="0.2">
      <c r="B39" t="s">
        <v>122</v>
      </c>
      <c r="I39" s="11"/>
      <c r="J39" s="76">
        <f>'5.1.15-5.1.17 VA (enkelv.)'!G43</f>
        <v>0</v>
      </c>
      <c r="K39" s="38"/>
      <c r="L39" s="76">
        <v>0</v>
      </c>
    </row>
    <row r="40" spans="2:12" x14ac:dyDescent="0.2">
      <c r="I40" s="11"/>
      <c r="J40" s="37"/>
      <c r="K40" s="38"/>
      <c r="L40" s="37"/>
    </row>
    <row r="41" spans="2:12" ht="13.5" thickBot="1" x14ac:dyDescent="0.25">
      <c r="B41" s="15" t="s">
        <v>24</v>
      </c>
      <c r="I41" s="11"/>
      <c r="J41" s="42">
        <f>J31+J32-J33+J34-J35-J36+J37-J38-J39</f>
        <v>67209</v>
      </c>
      <c r="K41" s="36"/>
      <c r="L41" s="42">
        <f>L31+L32-L33+L34-L35-L36+L37-L38-L39</f>
        <v>102484</v>
      </c>
    </row>
    <row r="42" spans="2:12" ht="13.5" thickTop="1" x14ac:dyDescent="0.2">
      <c r="B42" s="15"/>
      <c r="I42" s="11"/>
      <c r="J42" s="37"/>
      <c r="K42" s="36"/>
      <c r="L42" s="37"/>
    </row>
    <row r="43" spans="2:12" x14ac:dyDescent="0.2">
      <c r="B43" s="133" t="s">
        <v>99</v>
      </c>
      <c r="C43" s="92"/>
      <c r="D43" s="92"/>
      <c r="E43" s="92"/>
      <c r="F43" s="92"/>
      <c r="G43" s="93"/>
      <c r="H43" s="93"/>
      <c r="I43" s="93"/>
      <c r="J43" s="93"/>
      <c r="K43" s="92"/>
      <c r="L43" s="88"/>
    </row>
    <row r="44" spans="2:12" ht="25.5" customHeight="1" x14ac:dyDescent="0.2">
      <c r="B44" s="298" t="s">
        <v>323</v>
      </c>
      <c r="C44" s="299"/>
      <c r="D44" s="299"/>
      <c r="E44" s="299"/>
      <c r="F44" s="299"/>
      <c r="G44" s="299"/>
      <c r="H44" s="299"/>
      <c r="I44" s="299"/>
      <c r="J44" s="299"/>
      <c r="K44" s="299"/>
      <c r="L44" s="300"/>
    </row>
    <row r="45" spans="2:12" ht="25.5" customHeight="1" x14ac:dyDescent="0.2">
      <c r="B45" s="301" t="s">
        <v>451</v>
      </c>
      <c r="C45" s="302"/>
      <c r="D45" s="302"/>
      <c r="E45" s="302"/>
      <c r="F45" s="302"/>
      <c r="G45" s="302"/>
      <c r="H45" s="302"/>
      <c r="I45" s="302"/>
      <c r="J45" s="302"/>
      <c r="K45" s="302"/>
      <c r="L45" s="303"/>
    </row>
    <row r="46" spans="2:12" x14ac:dyDescent="0.2">
      <c r="B46" s="10"/>
    </row>
    <row r="48" spans="2:12" x14ac:dyDescent="0.2">
      <c r="B48" s="10" t="s">
        <v>177</v>
      </c>
      <c r="C48" s="10"/>
      <c r="G48" s="1"/>
      <c r="H48" s="1"/>
      <c r="I48" s="1"/>
    </row>
    <row r="49" spans="2:12" x14ac:dyDescent="0.2">
      <c r="B49" s="40"/>
      <c r="C49" s="10"/>
      <c r="G49" s="1"/>
      <c r="H49" s="1"/>
      <c r="I49" s="1"/>
      <c r="J49" s="95"/>
      <c r="K49" s="8"/>
      <c r="L49" s="95"/>
    </row>
    <row r="50" spans="2:12" x14ac:dyDescent="0.2">
      <c r="B50" s="9" t="s">
        <v>478</v>
      </c>
      <c r="C50" s="10"/>
      <c r="G50" s="1"/>
      <c r="H50" s="1"/>
      <c r="I50" s="1"/>
      <c r="J50" s="78">
        <f>J17</f>
        <v>43465</v>
      </c>
      <c r="K50" s="8"/>
      <c r="L50" s="78">
        <f>L17</f>
        <v>43100</v>
      </c>
    </row>
    <row r="51" spans="2:12" x14ac:dyDescent="0.2">
      <c r="J51" s="8" t="s">
        <v>211</v>
      </c>
      <c r="K51" s="8"/>
      <c r="L51" s="8" t="s">
        <v>211</v>
      </c>
    </row>
    <row r="52" spans="2:12" x14ac:dyDescent="0.2">
      <c r="B52" s="48"/>
    </row>
    <row r="53" spans="2:12" x14ac:dyDescent="0.2">
      <c r="B53" s="40" t="s">
        <v>136</v>
      </c>
    </row>
    <row r="54" spans="2:12" x14ac:dyDescent="0.2">
      <c r="B54" s="40"/>
    </row>
    <row r="55" spans="2:12" x14ac:dyDescent="0.2">
      <c r="B55" s="9" t="s">
        <v>478</v>
      </c>
      <c r="J55" s="78">
        <f>J50</f>
        <v>43465</v>
      </c>
      <c r="K55" s="8"/>
      <c r="L55" s="78">
        <f>L50</f>
        <v>43100</v>
      </c>
    </row>
    <row r="56" spans="2:12" x14ac:dyDescent="0.2">
      <c r="B56" s="40"/>
      <c r="J56" s="8" t="s">
        <v>211</v>
      </c>
      <c r="K56" s="8"/>
      <c r="L56" s="8" t="s">
        <v>211</v>
      </c>
    </row>
    <row r="58" spans="2:12" x14ac:dyDescent="0.2">
      <c r="B58" s="10" t="s">
        <v>409</v>
      </c>
    </row>
    <row r="59" spans="2:12" x14ac:dyDescent="0.2">
      <c r="B59" s="10"/>
    </row>
    <row r="60" spans="2:12" x14ac:dyDescent="0.2">
      <c r="B60" s="9" t="s">
        <v>478</v>
      </c>
      <c r="J60" s="78">
        <f>J55</f>
        <v>43465</v>
      </c>
      <c r="K60" s="8"/>
      <c r="L60" s="78">
        <f>L55</f>
        <v>43100</v>
      </c>
    </row>
    <row r="61" spans="2:12" x14ac:dyDescent="0.2">
      <c r="B61" s="10"/>
      <c r="J61" s="8" t="s">
        <v>211</v>
      </c>
      <c r="K61" s="8"/>
      <c r="L61" s="8" t="s">
        <v>211</v>
      </c>
    </row>
    <row r="62" spans="2:12" x14ac:dyDescent="0.2">
      <c r="B62" s="1"/>
    </row>
    <row r="63" spans="2:12" x14ac:dyDescent="0.2">
      <c r="B63" s="1" t="s">
        <v>397</v>
      </c>
      <c r="C63" s="10"/>
    </row>
    <row r="64" spans="2:12" x14ac:dyDescent="0.2">
      <c r="B64" s="28"/>
      <c r="C64" s="28"/>
    </row>
    <row r="65" spans="2:12" x14ac:dyDescent="0.2">
      <c r="D65" s="14" t="s">
        <v>384</v>
      </c>
      <c r="E65" s="55"/>
      <c r="F65" s="14">
        <v>2015</v>
      </c>
      <c r="G65" s="55"/>
      <c r="H65" s="14">
        <v>2017</v>
      </c>
      <c r="I65" s="55"/>
      <c r="J65" s="14">
        <v>2018</v>
      </c>
      <c r="K65" s="7"/>
      <c r="L65" s="14" t="s">
        <v>229</v>
      </c>
    </row>
    <row r="66" spans="2:12" x14ac:dyDescent="0.2">
      <c r="D66" s="8" t="s">
        <v>211</v>
      </c>
      <c r="E66" s="7"/>
      <c r="F66" s="8" t="s">
        <v>211</v>
      </c>
      <c r="G66" s="7"/>
      <c r="H66" s="8" t="s">
        <v>211</v>
      </c>
      <c r="I66" s="7"/>
      <c r="J66" s="8" t="s">
        <v>211</v>
      </c>
      <c r="K66" s="7"/>
      <c r="L66" s="8" t="s">
        <v>211</v>
      </c>
    </row>
    <row r="67" spans="2:12" x14ac:dyDescent="0.2">
      <c r="B67" s="96"/>
    </row>
    <row r="68" spans="2:12" x14ac:dyDescent="0.2">
      <c r="B68" s="96" t="s">
        <v>110</v>
      </c>
      <c r="D68" s="76">
        <v>0</v>
      </c>
      <c r="E68" s="178" t="s">
        <v>44</v>
      </c>
      <c r="F68" s="76">
        <v>0</v>
      </c>
      <c r="G68" s="100"/>
      <c r="H68" s="76">
        <v>31908</v>
      </c>
      <c r="I68" s="100"/>
      <c r="K68" s="100"/>
      <c r="L68" s="116">
        <f>SUM(D68:J68)</f>
        <v>31908</v>
      </c>
    </row>
    <row r="69" spans="2:12" x14ac:dyDescent="0.2">
      <c r="B69" s="96"/>
      <c r="D69" s="116"/>
      <c r="E69" s="100"/>
      <c r="F69" s="116"/>
      <c r="G69" s="100"/>
      <c r="H69" s="116"/>
      <c r="I69" s="100"/>
      <c r="J69" s="116"/>
      <c r="K69" s="100"/>
      <c r="L69" s="116"/>
    </row>
    <row r="70" spans="2:12" x14ac:dyDescent="0.2">
      <c r="B70" s="51" t="s">
        <v>111</v>
      </c>
      <c r="E70" s="100"/>
      <c r="G70" s="100"/>
      <c r="I70" s="100"/>
      <c r="J70" s="76">
        <v>31392</v>
      </c>
      <c r="K70" s="100"/>
      <c r="L70" s="116">
        <f>SUM(I70:K70)</f>
        <v>31392</v>
      </c>
    </row>
    <row r="71" spans="2:12" x14ac:dyDescent="0.2">
      <c r="B71" s="51" t="s">
        <v>112</v>
      </c>
      <c r="D71" s="76">
        <v>0</v>
      </c>
      <c r="E71" s="100"/>
      <c r="F71" s="76">
        <v>0</v>
      </c>
      <c r="G71" s="100"/>
      <c r="H71" s="76">
        <v>8134</v>
      </c>
      <c r="I71" s="100"/>
      <c r="K71" s="100"/>
      <c r="L71" s="116">
        <f>SUM(D71:K71)</f>
        <v>8134</v>
      </c>
    </row>
    <row r="72" spans="2:12" x14ac:dyDescent="0.2">
      <c r="B72" s="51" t="s">
        <v>113</v>
      </c>
      <c r="D72" s="77">
        <v>0</v>
      </c>
      <c r="E72" s="100"/>
      <c r="F72" s="77">
        <v>0</v>
      </c>
      <c r="G72" s="100"/>
      <c r="H72" s="77">
        <v>-40042</v>
      </c>
      <c r="I72" s="100"/>
      <c r="J72" s="27"/>
      <c r="K72" s="100"/>
      <c r="L72" s="117">
        <f>SUM(D72:K72)</f>
        <v>-40042</v>
      </c>
    </row>
    <row r="73" spans="2:12" x14ac:dyDescent="0.2">
      <c r="B73" s="51" t="s">
        <v>178</v>
      </c>
      <c r="D73" s="116">
        <f>SUM(D70:D72)</f>
        <v>0</v>
      </c>
      <c r="E73" s="100"/>
      <c r="F73" s="116">
        <f>SUM(F70:F72)</f>
        <v>0</v>
      </c>
      <c r="G73" s="100"/>
      <c r="H73" s="116">
        <f>SUM(H70:H72)</f>
        <v>-31908</v>
      </c>
      <c r="I73" s="100"/>
      <c r="J73" s="116">
        <f>SUM(J70:J72)</f>
        <v>31392</v>
      </c>
      <c r="K73" s="118"/>
      <c r="L73" s="116">
        <f>SUM(L70:L72)</f>
        <v>-516</v>
      </c>
    </row>
    <row r="74" spans="2:12" ht="13.5" thickBot="1" x14ac:dyDescent="0.25">
      <c r="B74" s="51"/>
      <c r="D74" s="126"/>
      <c r="E74" s="100"/>
      <c r="F74" s="126"/>
      <c r="G74" s="100"/>
      <c r="H74" s="126"/>
      <c r="I74" s="100"/>
      <c r="J74" s="131"/>
      <c r="K74" s="100"/>
      <c r="L74" s="126"/>
    </row>
    <row r="75" spans="2:12" ht="13.5" thickTop="1" x14ac:dyDescent="0.2">
      <c r="B75" s="96" t="s">
        <v>114</v>
      </c>
      <c r="D75" s="116">
        <f>D73+D68</f>
        <v>0</v>
      </c>
      <c r="E75" s="100"/>
      <c r="F75" s="116">
        <f>F73+F68</f>
        <v>0</v>
      </c>
      <c r="G75" s="100"/>
      <c r="H75" s="116">
        <f>H73+H68</f>
        <v>0</v>
      </c>
      <c r="I75" s="100"/>
      <c r="J75" s="116">
        <f>J73+J68</f>
        <v>31392</v>
      </c>
      <c r="K75" s="100"/>
      <c r="L75" s="116">
        <f>L73+L68</f>
        <v>31392</v>
      </c>
    </row>
    <row r="77" spans="2:12" x14ac:dyDescent="0.2">
      <c r="B77" s="51" t="s">
        <v>139</v>
      </c>
      <c r="C77" s="51"/>
    </row>
    <row r="78" spans="2:12" x14ac:dyDescent="0.2">
      <c r="B78" s="177">
        <v>2017</v>
      </c>
      <c r="C78" s="112"/>
      <c r="D78" s="76" t="s">
        <v>44</v>
      </c>
      <c r="E78" s="8"/>
      <c r="F78" s="76" t="s">
        <v>44</v>
      </c>
      <c r="G78" s="8"/>
      <c r="H78" s="76" t="s">
        <v>452</v>
      </c>
      <c r="I78" s="8"/>
      <c r="J78" s="76" t="s">
        <v>44</v>
      </c>
    </row>
    <row r="79" spans="2:12" x14ac:dyDescent="0.2">
      <c r="B79" s="177">
        <v>2018</v>
      </c>
      <c r="C79" s="112"/>
      <c r="D79" s="76" t="s">
        <v>44</v>
      </c>
      <c r="E79" s="8"/>
      <c r="F79" s="76" t="s">
        <v>44</v>
      </c>
      <c r="G79" s="8"/>
      <c r="H79" s="76" t="s">
        <v>44</v>
      </c>
      <c r="I79" s="8"/>
      <c r="J79" s="76" t="s">
        <v>453</v>
      </c>
    </row>
    <row r="80" spans="2:12" x14ac:dyDescent="0.2">
      <c r="B80" s="51"/>
      <c r="C80" s="51"/>
    </row>
    <row r="81" spans="2:12" ht="12" customHeight="1" x14ac:dyDescent="0.2">
      <c r="B81" s="119" t="s">
        <v>140</v>
      </c>
      <c r="C81" s="51"/>
    </row>
    <row r="82" spans="2:12" x14ac:dyDescent="0.2">
      <c r="B82" s="119" t="s">
        <v>141</v>
      </c>
      <c r="C82" s="51"/>
    </row>
    <row r="83" spans="2:12" x14ac:dyDescent="0.2">
      <c r="B83" s="119" t="s">
        <v>154</v>
      </c>
      <c r="C83" s="51"/>
    </row>
    <row r="84" spans="2:12" x14ac:dyDescent="0.2">
      <c r="B84" s="119"/>
      <c r="C84" s="51"/>
      <c r="J84" s="78">
        <f>J55</f>
        <v>43465</v>
      </c>
      <c r="K84" s="8"/>
      <c r="L84" s="78">
        <f>L55</f>
        <v>43100</v>
      </c>
    </row>
    <row r="85" spans="2:12" x14ac:dyDescent="0.2">
      <c r="B85" s="119"/>
      <c r="C85" s="51"/>
      <c r="J85" s="8" t="s">
        <v>211</v>
      </c>
      <c r="L85" s="8" t="s">
        <v>211</v>
      </c>
    </row>
    <row r="86" spans="2:12" x14ac:dyDescent="0.2">
      <c r="B86" s="51" t="s">
        <v>233</v>
      </c>
      <c r="C86" s="51"/>
    </row>
    <row r="87" spans="2:12" x14ac:dyDescent="0.2">
      <c r="B87" s="119" t="s">
        <v>234</v>
      </c>
      <c r="C87" s="51"/>
      <c r="J87" s="76">
        <f>J70</f>
        <v>31392</v>
      </c>
      <c r="L87" s="76">
        <v>31908</v>
      </c>
    </row>
    <row r="88" spans="2:12" x14ac:dyDescent="0.2">
      <c r="B88" s="119" t="s">
        <v>235</v>
      </c>
      <c r="C88" s="51"/>
      <c r="J88" s="76">
        <v>0</v>
      </c>
      <c r="L88" s="76">
        <v>0</v>
      </c>
    </row>
    <row r="89" spans="2:12" ht="13.5" thickBot="1" x14ac:dyDescent="0.25">
      <c r="B89" s="119"/>
      <c r="C89" s="51"/>
      <c r="J89" s="148">
        <f>J87-J88</f>
        <v>31392</v>
      </c>
      <c r="L89" s="13">
        <f>L87-L88</f>
        <v>31908</v>
      </c>
    </row>
    <row r="90" spans="2:12" ht="13.5" thickTop="1" x14ac:dyDescent="0.2">
      <c r="B90" s="119"/>
      <c r="C90" s="51"/>
      <c r="J90" s="11"/>
      <c r="L90" s="11"/>
    </row>
    <row r="91" spans="2:12" s="186" customFormat="1" x14ac:dyDescent="0.2">
      <c r="E91" s="8" t="s">
        <v>226</v>
      </c>
      <c r="F91" s="188">
        <v>9</v>
      </c>
    </row>
    <row r="92" spans="2:12" s="186" customFormat="1" x14ac:dyDescent="0.2">
      <c r="B92" s="1" t="str">
        <f>B1</f>
        <v>Stichting Klas op Wielen</v>
      </c>
      <c r="C92" s="1"/>
    </row>
    <row r="93" spans="2:12" s="186" customFormat="1" x14ac:dyDescent="0.2">
      <c r="B93" s="5"/>
      <c r="C93" s="5"/>
      <c r="D93" s="4"/>
      <c r="E93" s="4"/>
      <c r="F93" s="4"/>
      <c r="G93" s="4"/>
      <c r="H93" s="4"/>
      <c r="I93" s="4"/>
      <c r="J93" s="4"/>
      <c r="K93" s="4"/>
      <c r="L93" s="4"/>
    </row>
    <row r="94" spans="2:12" s="186" customFormat="1" x14ac:dyDescent="0.2"/>
    <row r="95" spans="2:12" s="186" customFormat="1" x14ac:dyDescent="0.2"/>
    <row r="96" spans="2:12" s="186" customFormat="1" x14ac:dyDescent="0.2">
      <c r="B96" s="1" t="str">
        <f>B4</f>
        <v>5.1.14 TOELICHTING OP DE ENKELVOUDIGE BALANS</v>
      </c>
    </row>
    <row r="97" spans="2:12" s="186" customFormat="1" x14ac:dyDescent="0.2">
      <c r="B97" s="1"/>
    </row>
    <row r="98" spans="2:12" s="186" customFormat="1" x14ac:dyDescent="0.2">
      <c r="B98" s="1" t="s">
        <v>230</v>
      </c>
    </row>
    <row r="99" spans="2:12" x14ac:dyDescent="0.2">
      <c r="B99" s="119"/>
      <c r="C99" s="51"/>
      <c r="J99" s="11"/>
      <c r="L99" s="11"/>
    </row>
    <row r="100" spans="2:12" x14ac:dyDescent="0.2">
      <c r="B100" s="1" t="s">
        <v>398</v>
      </c>
      <c r="C100" s="1"/>
      <c r="J100" s="79">
        <f>J55</f>
        <v>43465</v>
      </c>
      <c r="K100" s="8"/>
      <c r="L100" s="79">
        <f>L55</f>
        <v>43100</v>
      </c>
    </row>
    <row r="101" spans="2:12" x14ac:dyDescent="0.2">
      <c r="J101" s="8" t="s">
        <v>211</v>
      </c>
      <c r="K101" s="8"/>
      <c r="L101" s="8" t="s">
        <v>211</v>
      </c>
    </row>
    <row r="103" spans="2:12" x14ac:dyDescent="0.2">
      <c r="B103" t="s">
        <v>399</v>
      </c>
      <c r="J103" s="159">
        <v>1004383</v>
      </c>
      <c r="L103" s="159">
        <v>827178</v>
      </c>
    </row>
    <row r="104" spans="2:12" x14ac:dyDescent="0.2">
      <c r="B104" t="s">
        <v>400</v>
      </c>
      <c r="J104" s="159">
        <v>972991</v>
      </c>
      <c r="L104" s="159">
        <v>795270</v>
      </c>
    </row>
    <row r="105" spans="2:12" x14ac:dyDescent="0.2">
      <c r="J105" s="11"/>
      <c r="L105" s="11"/>
    </row>
    <row r="106" spans="2:12" ht="13.5" thickBot="1" x14ac:dyDescent="0.25">
      <c r="B106" t="s">
        <v>401</v>
      </c>
      <c r="J106" s="185">
        <f>J103-J104</f>
        <v>31392</v>
      </c>
      <c r="L106" s="13">
        <f>L103-L104</f>
        <v>31908</v>
      </c>
    </row>
    <row r="107" spans="2:12" ht="13.5" thickTop="1" x14ac:dyDescent="0.2">
      <c r="B107" s="119"/>
      <c r="C107" s="51"/>
      <c r="J107" s="11"/>
      <c r="L107" s="11"/>
    </row>
    <row r="108" spans="2:12" x14ac:dyDescent="0.2">
      <c r="B108" s="133" t="s">
        <v>99</v>
      </c>
      <c r="C108" s="92"/>
      <c r="D108" s="92"/>
      <c r="E108" s="92"/>
      <c r="F108" s="92"/>
      <c r="G108" s="93"/>
      <c r="H108" s="93"/>
      <c r="I108" s="93"/>
      <c r="J108" s="93"/>
      <c r="K108" s="92"/>
      <c r="L108" s="88"/>
    </row>
    <row r="109" spans="2:12" x14ac:dyDescent="0.2">
      <c r="B109" s="283"/>
      <c r="C109" s="284"/>
      <c r="D109" s="284"/>
      <c r="E109" s="284"/>
      <c r="F109" s="284"/>
      <c r="G109" s="284"/>
      <c r="H109" s="284"/>
      <c r="I109" s="284"/>
      <c r="J109" s="284"/>
      <c r="K109" s="284"/>
      <c r="L109" s="285"/>
    </row>
    <row r="112" spans="2:12" x14ac:dyDescent="0.2">
      <c r="B112" s="10" t="s">
        <v>324</v>
      </c>
      <c r="E112" s="8"/>
    </row>
    <row r="114" spans="2:12" x14ac:dyDescent="0.2">
      <c r="B114" s="17" t="s">
        <v>85</v>
      </c>
      <c r="C114" s="10"/>
      <c r="G114" s="1"/>
      <c r="H114" s="1"/>
      <c r="I114" s="1"/>
      <c r="J114" s="78">
        <f>J55</f>
        <v>43465</v>
      </c>
      <c r="K114" s="8"/>
      <c r="L114" s="78">
        <f>L55</f>
        <v>43100</v>
      </c>
    </row>
    <row r="115" spans="2:12" x14ac:dyDescent="0.2">
      <c r="J115" s="8" t="s">
        <v>211</v>
      </c>
      <c r="K115" s="8"/>
      <c r="L115" s="8" t="s">
        <v>211</v>
      </c>
    </row>
    <row r="116" spans="2:12" x14ac:dyDescent="0.2">
      <c r="B116" s="9"/>
      <c r="C116" s="9"/>
    </row>
    <row r="117" spans="2:12" x14ac:dyDescent="0.2">
      <c r="B117" s="89" t="s">
        <v>115</v>
      </c>
      <c r="G117" s="11"/>
      <c r="H117" s="11"/>
      <c r="I117" s="11"/>
      <c r="J117" s="76">
        <v>18181</v>
      </c>
      <c r="L117" s="76">
        <v>32644</v>
      </c>
    </row>
    <row r="118" spans="2:12" x14ac:dyDescent="0.2">
      <c r="B118" s="89" t="s">
        <v>394</v>
      </c>
      <c r="G118" s="11"/>
      <c r="H118" s="11"/>
      <c r="I118" s="11"/>
      <c r="J118" s="76">
        <v>0</v>
      </c>
      <c r="L118" s="76">
        <v>0</v>
      </c>
    </row>
    <row r="119" spans="2:12" x14ac:dyDescent="0.2">
      <c r="B119" s="89" t="s">
        <v>395</v>
      </c>
      <c r="G119" s="11"/>
      <c r="H119" s="11"/>
      <c r="I119" s="11"/>
      <c r="J119" s="76">
        <v>0</v>
      </c>
      <c r="L119" s="76">
        <v>0</v>
      </c>
    </row>
    <row r="120" spans="2:12" x14ac:dyDescent="0.2">
      <c r="B120" s="89" t="s">
        <v>246</v>
      </c>
      <c r="C120" s="43"/>
      <c r="D120" s="43"/>
      <c r="E120" s="43"/>
      <c r="G120" s="37"/>
      <c r="H120" s="37"/>
      <c r="I120" s="37"/>
      <c r="J120" s="76">
        <v>0</v>
      </c>
      <c r="L120" s="76">
        <v>0</v>
      </c>
    </row>
    <row r="121" spans="2:12" x14ac:dyDescent="0.2">
      <c r="B121" s="89" t="s">
        <v>387</v>
      </c>
      <c r="C121" s="43"/>
      <c r="D121" s="43"/>
      <c r="E121" s="43"/>
      <c r="G121" s="37"/>
      <c r="H121" s="37"/>
      <c r="I121" s="37"/>
      <c r="J121" s="76">
        <v>0</v>
      </c>
      <c r="L121" s="76">
        <v>0</v>
      </c>
    </row>
    <row r="122" spans="2:12" ht="12.75" customHeight="1" x14ac:dyDescent="0.2">
      <c r="B122" s="89" t="s">
        <v>117</v>
      </c>
      <c r="G122" s="11"/>
      <c r="H122" s="11"/>
      <c r="I122" s="11"/>
      <c r="J122" s="11"/>
      <c r="K122" s="11"/>
      <c r="L122" s="11"/>
    </row>
    <row r="123" spans="2:12" x14ac:dyDescent="0.2">
      <c r="B123" s="146" t="s">
        <v>116</v>
      </c>
      <c r="G123" s="11"/>
      <c r="H123" s="11"/>
      <c r="I123" s="11"/>
      <c r="J123" s="76">
        <v>0</v>
      </c>
      <c r="L123" s="76">
        <v>0</v>
      </c>
    </row>
    <row r="124" spans="2:12" x14ac:dyDescent="0.2">
      <c r="B124" s="146" t="s">
        <v>296</v>
      </c>
      <c r="G124" s="11"/>
      <c r="H124" s="11"/>
      <c r="I124" s="11"/>
      <c r="J124" s="76">
        <v>0</v>
      </c>
      <c r="L124" s="76">
        <v>0</v>
      </c>
    </row>
    <row r="125" spans="2:12" x14ac:dyDescent="0.2">
      <c r="B125" s="89" t="s">
        <v>454</v>
      </c>
      <c r="G125" s="11"/>
      <c r="H125" s="11"/>
      <c r="I125" s="11"/>
      <c r="J125" s="11">
        <v>0</v>
      </c>
      <c r="K125" s="11"/>
      <c r="L125" s="11">
        <v>0</v>
      </c>
    </row>
    <row r="126" spans="2:12" x14ac:dyDescent="0.2">
      <c r="B126" s="89" t="s">
        <v>455</v>
      </c>
      <c r="G126" s="11"/>
      <c r="H126" s="11"/>
      <c r="I126" s="11"/>
      <c r="J126" s="11">
        <v>16021</v>
      </c>
      <c r="K126" s="11"/>
      <c r="L126" s="11">
        <v>1743</v>
      </c>
    </row>
    <row r="127" spans="2:12" x14ac:dyDescent="0.2">
      <c r="B127" s="89" t="s">
        <v>456</v>
      </c>
      <c r="G127" s="11"/>
      <c r="H127" s="11"/>
      <c r="I127" s="11"/>
      <c r="J127" s="11">
        <v>0</v>
      </c>
      <c r="K127" s="11"/>
      <c r="L127" s="11">
        <v>0</v>
      </c>
    </row>
    <row r="128" spans="2:12" x14ac:dyDescent="0.2">
      <c r="G128" s="11"/>
      <c r="H128" s="11"/>
      <c r="I128" s="11"/>
      <c r="J128" s="11"/>
      <c r="L128" s="11"/>
    </row>
    <row r="129" spans="2:12" ht="13.5" thickBot="1" x14ac:dyDescent="0.25">
      <c r="B129" s="28" t="s">
        <v>338</v>
      </c>
      <c r="G129" s="11"/>
      <c r="H129" s="11"/>
      <c r="I129" s="11"/>
      <c r="J129" s="13">
        <f>SUM(J117:J127)</f>
        <v>34202</v>
      </c>
      <c r="L129" s="13">
        <f>SUM(L117:L127)</f>
        <v>34387</v>
      </c>
    </row>
    <row r="130" spans="2:12" ht="13.5" thickTop="1" x14ac:dyDescent="0.2">
      <c r="B130" s="1"/>
    </row>
    <row r="131" spans="2:12" ht="12" customHeight="1" x14ac:dyDescent="0.2">
      <c r="B131" s="133" t="s">
        <v>99</v>
      </c>
      <c r="C131" s="92"/>
      <c r="D131" s="92"/>
      <c r="E131" s="92"/>
      <c r="F131" s="92"/>
      <c r="G131" s="93"/>
      <c r="H131" s="93"/>
      <c r="I131" s="93"/>
      <c r="J131" s="93"/>
      <c r="K131" s="92"/>
      <c r="L131" s="88"/>
    </row>
    <row r="132" spans="2:12" s="186" customFormat="1" x14ac:dyDescent="0.2">
      <c r="B132" s="283"/>
      <c r="C132" s="284"/>
      <c r="D132" s="284"/>
      <c r="E132" s="284"/>
      <c r="F132" s="284"/>
      <c r="G132" s="284"/>
      <c r="H132" s="284"/>
      <c r="I132" s="284"/>
      <c r="J132" s="284"/>
      <c r="K132" s="284"/>
      <c r="L132" s="285"/>
    </row>
    <row r="134" spans="2:12" x14ac:dyDescent="0.2">
      <c r="B134" s="10" t="s">
        <v>278</v>
      </c>
    </row>
    <row r="135" spans="2:12" x14ac:dyDescent="0.2">
      <c r="B135" s="10"/>
    </row>
    <row r="136" spans="2:12" x14ac:dyDescent="0.2">
      <c r="B136" s="9" t="s">
        <v>478</v>
      </c>
      <c r="C136" s="10"/>
      <c r="G136" s="1"/>
      <c r="H136" s="1"/>
      <c r="I136" s="1"/>
      <c r="J136" s="78">
        <f>J114</f>
        <v>43465</v>
      </c>
      <c r="K136" s="8"/>
      <c r="L136" s="78">
        <f>L114</f>
        <v>43100</v>
      </c>
    </row>
    <row r="137" spans="2:12" x14ac:dyDescent="0.2">
      <c r="J137" s="8" t="s">
        <v>211</v>
      </c>
      <c r="K137" s="8"/>
      <c r="L137" s="8" t="s">
        <v>211</v>
      </c>
    </row>
    <row r="140" spans="2:12" x14ac:dyDescent="0.2">
      <c r="B140" s="10" t="s">
        <v>279</v>
      </c>
    </row>
    <row r="141" spans="2:12" x14ac:dyDescent="0.2">
      <c r="B141" s="10"/>
    </row>
    <row r="142" spans="2:12" x14ac:dyDescent="0.2">
      <c r="B142" s="17" t="s">
        <v>85</v>
      </c>
      <c r="C142" s="10"/>
      <c r="G142" s="1"/>
      <c r="H142" s="1"/>
      <c r="I142" s="1"/>
      <c r="J142" s="78">
        <f>J136</f>
        <v>43465</v>
      </c>
      <c r="K142" s="8"/>
      <c r="L142" s="78">
        <f>L136</f>
        <v>43100</v>
      </c>
    </row>
    <row r="143" spans="2:12" x14ac:dyDescent="0.2">
      <c r="J143" s="8" t="s">
        <v>211</v>
      </c>
      <c r="K143" s="8"/>
      <c r="L143" s="8" t="s">
        <v>211</v>
      </c>
    </row>
    <row r="145" spans="2:12" x14ac:dyDescent="0.2">
      <c r="B145" t="s">
        <v>26</v>
      </c>
      <c r="G145" s="11"/>
      <c r="H145" s="11"/>
      <c r="I145" s="11"/>
      <c r="J145" s="76">
        <v>150164</v>
      </c>
      <c r="L145" s="76">
        <v>221968</v>
      </c>
    </row>
    <row r="146" spans="2:12" x14ac:dyDescent="0.2">
      <c r="B146" t="s">
        <v>27</v>
      </c>
      <c r="G146" s="11"/>
      <c r="H146" s="11"/>
      <c r="I146" s="11"/>
      <c r="J146" s="76">
        <v>0</v>
      </c>
      <c r="L146" s="76">
        <v>0</v>
      </c>
    </row>
    <row r="147" spans="2:12" x14ac:dyDescent="0.2">
      <c r="B147" t="s">
        <v>371</v>
      </c>
      <c r="G147" s="11"/>
      <c r="H147" s="11"/>
      <c r="I147" s="11"/>
      <c r="J147" s="76">
        <v>0</v>
      </c>
      <c r="L147" s="76">
        <v>0</v>
      </c>
    </row>
    <row r="148" spans="2:12" ht="12.75" customHeight="1" x14ac:dyDescent="0.2">
      <c r="G148" s="11"/>
      <c r="H148" s="11"/>
      <c r="I148" s="11"/>
      <c r="J148" s="11"/>
      <c r="L148" s="11"/>
    </row>
    <row r="149" spans="2:12" ht="13.5" thickBot="1" x14ac:dyDescent="0.25">
      <c r="B149" t="s">
        <v>35</v>
      </c>
      <c r="G149" s="11"/>
      <c r="H149" s="11"/>
      <c r="I149" s="11"/>
      <c r="J149" s="25">
        <f>SUM(J145:J148)</f>
        <v>150164</v>
      </c>
      <c r="L149" s="25">
        <f>SUM(L145:L148)</f>
        <v>221968</v>
      </c>
    </row>
    <row r="150" spans="2:12" ht="13.5" thickTop="1" x14ac:dyDescent="0.2">
      <c r="G150" s="11"/>
      <c r="H150" s="11"/>
      <c r="I150" s="11"/>
      <c r="J150" s="11"/>
      <c r="L150" s="11"/>
    </row>
    <row r="151" spans="2:12" x14ac:dyDescent="0.2">
      <c r="B151" s="91" t="s">
        <v>99</v>
      </c>
      <c r="C151" s="92"/>
      <c r="D151" s="92"/>
      <c r="E151" s="92"/>
      <c r="F151" s="92"/>
      <c r="G151" s="93"/>
      <c r="H151" s="93"/>
      <c r="I151" s="93"/>
      <c r="J151" s="93"/>
      <c r="K151" s="92"/>
      <c r="L151" s="88"/>
    </row>
    <row r="152" spans="2:12" s="174" customFormat="1" ht="12.75" customHeight="1" x14ac:dyDescent="0.2">
      <c r="B152" s="307" t="s">
        <v>508</v>
      </c>
      <c r="C152" s="308"/>
      <c r="D152" s="308"/>
      <c r="E152" s="308"/>
      <c r="F152" s="308"/>
      <c r="G152" s="308"/>
      <c r="H152" s="308"/>
      <c r="I152" s="308"/>
      <c r="J152" s="308"/>
      <c r="K152" s="308"/>
      <c r="L152" s="309"/>
    </row>
    <row r="153" spans="2:12" x14ac:dyDescent="0.2">
      <c r="B153" s="283"/>
      <c r="C153" s="284"/>
      <c r="D153" s="284"/>
      <c r="E153" s="284"/>
      <c r="F153" s="284"/>
      <c r="G153" s="284"/>
      <c r="H153" s="284"/>
      <c r="I153" s="284"/>
      <c r="J153" s="284"/>
      <c r="K153" s="284"/>
      <c r="L153" s="285"/>
    </row>
    <row r="170" s="186" customFormat="1" x14ac:dyDescent="0.2"/>
    <row r="171" s="186" customFormat="1" x14ac:dyDescent="0.2"/>
    <row r="172" s="186" customFormat="1" x14ac:dyDescent="0.2"/>
    <row r="173" s="186" customFormat="1" x14ac:dyDescent="0.2"/>
    <row r="174" s="186" customFormat="1" x14ac:dyDescent="0.2"/>
    <row r="175" s="186" customFormat="1" x14ac:dyDescent="0.2"/>
    <row r="176" s="186" customFormat="1" x14ac:dyDescent="0.2"/>
    <row r="181" spans="2:12" ht="12.75" customHeight="1" x14ac:dyDescent="0.2"/>
    <row r="183" spans="2:12" x14ac:dyDescent="0.2">
      <c r="G183" s="11"/>
      <c r="H183" s="11"/>
      <c r="I183" s="11"/>
      <c r="J183" s="11"/>
      <c r="L183" s="11"/>
    </row>
    <row r="184" spans="2:12" x14ac:dyDescent="0.2">
      <c r="B184" s="16"/>
      <c r="E184" s="8" t="s">
        <v>226</v>
      </c>
      <c r="F184" s="89">
        <f>F91+1</f>
        <v>10</v>
      </c>
    </row>
    <row r="185" spans="2:12" x14ac:dyDescent="0.2">
      <c r="B185" s="1" t="str">
        <f>B1</f>
        <v>Stichting Klas op Wielen</v>
      </c>
      <c r="C185" s="1"/>
    </row>
    <row r="186" spans="2:12" x14ac:dyDescent="0.2">
      <c r="B186" s="5"/>
      <c r="C186" s="5"/>
      <c r="D186" s="4"/>
      <c r="E186" s="4"/>
      <c r="F186" s="4"/>
      <c r="G186" s="4"/>
      <c r="H186" s="4"/>
      <c r="I186" s="4"/>
      <c r="J186" s="4"/>
      <c r="K186" s="4"/>
      <c r="L186" s="4"/>
    </row>
    <row r="189" spans="2:12" x14ac:dyDescent="0.2">
      <c r="B189" s="1" t="str">
        <f>B4</f>
        <v>5.1.14 TOELICHTING OP DE ENKELVOUDIGE BALANS</v>
      </c>
    </row>
    <row r="190" spans="2:12" x14ac:dyDescent="0.2">
      <c r="B190" s="16"/>
    </row>
    <row r="191" spans="2:12" x14ac:dyDescent="0.2">
      <c r="B191" s="15" t="s">
        <v>1</v>
      </c>
    </row>
    <row r="193" spans="2:12" x14ac:dyDescent="0.2">
      <c r="B193" s="10" t="s">
        <v>280</v>
      </c>
      <c r="C193" s="10"/>
    </row>
    <row r="195" spans="2:12" x14ac:dyDescent="0.2">
      <c r="B195" s="17" t="s">
        <v>213</v>
      </c>
      <c r="G195" s="1"/>
      <c r="J195" s="78">
        <f>J142</f>
        <v>43465</v>
      </c>
      <c r="K195" s="8"/>
      <c r="L195" s="78">
        <f>L142</f>
        <v>43100</v>
      </c>
    </row>
    <row r="196" spans="2:12" x14ac:dyDescent="0.2">
      <c r="J196" s="8" t="s">
        <v>211</v>
      </c>
      <c r="K196" s="8"/>
      <c r="L196" s="8" t="s">
        <v>211</v>
      </c>
    </row>
    <row r="197" spans="2:12" ht="13.5" customHeight="1" x14ac:dyDescent="0.2"/>
    <row r="198" spans="2:12" x14ac:dyDescent="0.2">
      <c r="B198" t="s">
        <v>3</v>
      </c>
      <c r="J198" s="11">
        <f>+L211</f>
        <v>0</v>
      </c>
      <c r="K198" s="11"/>
      <c r="L198" s="11">
        <v>0</v>
      </c>
    </row>
    <row r="199" spans="2:12" x14ac:dyDescent="0.2">
      <c r="B199" s="28" t="s">
        <v>305</v>
      </c>
      <c r="J199" s="11">
        <f>+L224</f>
        <v>67197</v>
      </c>
      <c r="K199" s="11"/>
      <c r="L199" s="11">
        <v>84005</v>
      </c>
    </row>
    <row r="200" spans="2:12" x14ac:dyDescent="0.2">
      <c r="B200" s="28" t="s">
        <v>307</v>
      </c>
      <c r="J200" s="11">
        <f>+L233</f>
        <v>0</v>
      </c>
      <c r="K200" s="11"/>
      <c r="L200" s="11">
        <v>0</v>
      </c>
    </row>
    <row r="201" spans="2:12" x14ac:dyDescent="0.2">
      <c r="B201" s="28" t="s">
        <v>309</v>
      </c>
      <c r="J201" s="11">
        <f>+L244</f>
        <v>111023</v>
      </c>
      <c r="K201" s="11"/>
      <c r="L201" s="11">
        <v>180299</v>
      </c>
    </row>
    <row r="202" spans="2:12" ht="17.25" customHeight="1" thickBot="1" x14ac:dyDescent="0.25">
      <c r="B202" t="s">
        <v>224</v>
      </c>
      <c r="J202" s="25">
        <f>SUM(J198:J201)</f>
        <v>178220</v>
      </c>
      <c r="K202" s="11"/>
      <c r="L202" s="25">
        <f>SUM(L198:L201)</f>
        <v>264304</v>
      </c>
    </row>
    <row r="203" spans="2:12" ht="12.75" customHeight="1" thickTop="1" x14ac:dyDescent="0.2">
      <c r="H203" s="11"/>
      <c r="I203" s="11"/>
      <c r="J203" s="11"/>
      <c r="K203" s="11"/>
      <c r="L203" s="11"/>
    </row>
    <row r="204" spans="2:12" ht="12.75" customHeight="1" x14ac:dyDescent="0.2">
      <c r="B204" s="1" t="s">
        <v>3</v>
      </c>
      <c r="H204" s="11"/>
      <c r="I204" s="11"/>
      <c r="J204" s="11"/>
      <c r="K204" s="11"/>
      <c r="L204" s="11"/>
    </row>
    <row r="205" spans="2:12" ht="12.75" customHeight="1" x14ac:dyDescent="0.2">
      <c r="F205" s="55" t="s">
        <v>28</v>
      </c>
      <c r="G205" s="8"/>
      <c r="H205" s="55" t="s">
        <v>199</v>
      </c>
      <c r="I205" s="56"/>
      <c r="J205" s="55" t="s">
        <v>118</v>
      </c>
      <c r="K205" s="56"/>
      <c r="L205" s="55" t="s">
        <v>28</v>
      </c>
    </row>
    <row r="206" spans="2:12" ht="12.75" customHeight="1" x14ac:dyDescent="0.2">
      <c r="B206" s="9" t="s">
        <v>202</v>
      </c>
      <c r="F206" s="57" t="s">
        <v>421</v>
      </c>
      <c r="G206" s="8"/>
      <c r="H206" s="14" t="s">
        <v>200</v>
      </c>
      <c r="I206" s="55"/>
      <c r="J206" s="14" t="s">
        <v>201</v>
      </c>
      <c r="K206" s="56"/>
      <c r="L206" s="57" t="s">
        <v>422</v>
      </c>
    </row>
    <row r="207" spans="2:12" ht="12.75" customHeight="1" x14ac:dyDescent="0.2">
      <c r="B207" s="9"/>
      <c r="F207" s="8" t="s">
        <v>211</v>
      </c>
      <c r="H207" s="8" t="s">
        <v>211</v>
      </c>
      <c r="I207" s="8"/>
      <c r="J207" s="8" t="s">
        <v>211</v>
      </c>
      <c r="K207" s="56"/>
      <c r="L207" s="8" t="s">
        <v>211</v>
      </c>
    </row>
    <row r="208" spans="2:12" ht="12.75" customHeight="1" x14ac:dyDescent="0.2">
      <c r="B208" s="9"/>
      <c r="F208" s="8"/>
      <c r="I208" s="8"/>
      <c r="J208" s="8"/>
      <c r="K208" s="56"/>
      <c r="L208" s="8"/>
    </row>
    <row r="209" spans="2:12" ht="12.75" customHeight="1" x14ac:dyDescent="0.2">
      <c r="B209" s="28" t="s">
        <v>207</v>
      </c>
      <c r="F209" s="76">
        <v>0</v>
      </c>
      <c r="H209" s="76">
        <v>0</v>
      </c>
      <c r="I209" s="11"/>
      <c r="J209" s="76">
        <v>0</v>
      </c>
      <c r="K209" s="11"/>
      <c r="L209" s="11">
        <f>F209+H209-J209</f>
        <v>0</v>
      </c>
    </row>
    <row r="210" spans="2:12" ht="12.75" customHeight="1" x14ac:dyDescent="0.2">
      <c r="B210" s="28"/>
      <c r="L210" s="18"/>
    </row>
    <row r="211" spans="2:12" ht="12.75" customHeight="1" thickBot="1" x14ac:dyDescent="0.25">
      <c r="B211" s="11" t="s">
        <v>304</v>
      </c>
      <c r="F211" s="25">
        <f>SUM(F209:F210)</f>
        <v>0</v>
      </c>
      <c r="H211" s="25">
        <f>SUM(H209:H210)</f>
        <v>0</v>
      </c>
      <c r="I211" s="11"/>
      <c r="J211" s="25">
        <f>SUM(J209:J210)</f>
        <v>0</v>
      </c>
      <c r="K211" s="11"/>
      <c r="L211" s="25">
        <f>SUM(L209:L210)</f>
        <v>0</v>
      </c>
    </row>
    <row r="212" spans="2:12" ht="12.75" customHeight="1" thickTop="1" x14ac:dyDescent="0.2">
      <c r="H212" s="11"/>
      <c r="I212" s="11"/>
      <c r="J212" s="11"/>
      <c r="K212" s="11"/>
      <c r="L212" s="11"/>
    </row>
    <row r="213" spans="2:12" ht="12.75" customHeight="1" x14ac:dyDescent="0.2">
      <c r="B213" s="10" t="s">
        <v>305</v>
      </c>
    </row>
    <row r="214" spans="2:12" ht="12.75" customHeight="1" x14ac:dyDescent="0.2">
      <c r="C214" s="17"/>
      <c r="F214" s="55" t="s">
        <v>28</v>
      </c>
      <c r="G214" s="8"/>
      <c r="H214" s="55" t="s">
        <v>199</v>
      </c>
      <c r="I214" s="56"/>
      <c r="J214" s="55" t="s">
        <v>118</v>
      </c>
      <c r="K214" s="56"/>
      <c r="L214" s="55" t="s">
        <v>28</v>
      </c>
    </row>
    <row r="215" spans="2:12" ht="12.75" customHeight="1" x14ac:dyDescent="0.2">
      <c r="B215" s="9" t="s">
        <v>202</v>
      </c>
      <c r="F215" s="57" t="s">
        <v>421</v>
      </c>
      <c r="G215" s="8"/>
      <c r="H215" s="14" t="s">
        <v>200</v>
      </c>
      <c r="I215" s="55"/>
      <c r="J215" s="14" t="s">
        <v>201</v>
      </c>
      <c r="K215" s="56"/>
      <c r="L215" s="57" t="s">
        <v>422</v>
      </c>
    </row>
    <row r="216" spans="2:12" ht="12.75" customHeight="1" x14ac:dyDescent="0.2">
      <c r="F216" s="8" t="s">
        <v>211</v>
      </c>
      <c r="G216" s="8"/>
      <c r="H216" s="8" t="s">
        <v>211</v>
      </c>
      <c r="I216" s="8"/>
      <c r="J216" s="8" t="s">
        <v>211</v>
      </c>
      <c r="K216" s="8"/>
      <c r="L216" s="8" t="s">
        <v>211</v>
      </c>
    </row>
    <row r="217" spans="2:12" ht="12.75" customHeight="1" x14ac:dyDescent="0.2">
      <c r="B217" s="28" t="s">
        <v>53</v>
      </c>
      <c r="K217" s="11"/>
    </row>
    <row r="218" spans="2:12" ht="12.75" customHeight="1" x14ac:dyDescent="0.2">
      <c r="B218" s="146" t="s">
        <v>457</v>
      </c>
      <c r="F218" s="76">
        <v>45000</v>
      </c>
      <c r="G218" s="11"/>
      <c r="H218" s="76">
        <v>0</v>
      </c>
      <c r="I218" s="11"/>
      <c r="J218" s="76">
        <v>0</v>
      </c>
      <c r="K218" s="11"/>
      <c r="L218" s="11">
        <f>F218+H218-J218</f>
        <v>45000</v>
      </c>
    </row>
    <row r="219" spans="2:12" ht="12.75" customHeight="1" x14ac:dyDescent="0.2">
      <c r="B219" s="146" t="s">
        <v>458</v>
      </c>
      <c r="F219" s="76">
        <v>39005</v>
      </c>
      <c r="G219" s="11"/>
      <c r="H219" s="76">
        <v>0</v>
      </c>
      <c r="I219" s="11"/>
      <c r="J219" s="76">
        <f>-'5.1.11 enkelv. res.rek.'!F54</f>
        <v>16808</v>
      </c>
      <c r="K219" s="11"/>
      <c r="L219" s="11">
        <f>F219+H219-J219</f>
        <v>22197</v>
      </c>
    </row>
    <row r="220" spans="2:12" ht="12.75" customHeight="1" x14ac:dyDescent="0.2">
      <c r="C220" s="21"/>
      <c r="J220" s="176" t="s">
        <v>44</v>
      </c>
      <c r="L220" s="11"/>
    </row>
    <row r="221" spans="2:12" ht="12.75" customHeight="1" x14ac:dyDescent="0.2">
      <c r="B221" t="s">
        <v>172</v>
      </c>
      <c r="C221" s="21"/>
      <c r="K221" s="11"/>
      <c r="L221" s="11"/>
    </row>
    <row r="222" spans="2:12" ht="12.75" customHeight="1" x14ac:dyDescent="0.2">
      <c r="B222" s="179" t="s">
        <v>472</v>
      </c>
      <c r="C222" s="21"/>
      <c r="F222" s="76">
        <v>0</v>
      </c>
      <c r="G222" s="11"/>
      <c r="H222" s="76">
        <v>0</v>
      </c>
      <c r="I222" s="11"/>
      <c r="J222" s="76">
        <v>0</v>
      </c>
      <c r="K222" s="11"/>
      <c r="L222" s="11">
        <f>F222+H222-J222</f>
        <v>0</v>
      </c>
    </row>
    <row r="223" spans="2:12" ht="12.75" customHeight="1" x14ac:dyDescent="0.2">
      <c r="B223" s="10"/>
    </row>
    <row r="224" spans="2:12" ht="12.75" customHeight="1" thickBot="1" x14ac:dyDescent="0.25">
      <c r="B224" s="11" t="s">
        <v>306</v>
      </c>
      <c r="C224" s="11"/>
      <c r="F224" s="13">
        <f>SUM(F218:F222)</f>
        <v>84005</v>
      </c>
      <c r="G224" s="11"/>
      <c r="H224" s="13">
        <f>SUM(H218:H222)</f>
        <v>0</v>
      </c>
      <c r="I224" s="11"/>
      <c r="J224" s="13">
        <f>SUM(J218:J222)</f>
        <v>16808</v>
      </c>
      <c r="K224" s="11"/>
      <c r="L224" s="13">
        <f>SUM(L218:L222)</f>
        <v>67197</v>
      </c>
    </row>
    <row r="225" spans="2:12" ht="12.75" customHeight="1" thickTop="1" x14ac:dyDescent="0.2">
      <c r="B225" s="10"/>
      <c r="H225" s="11"/>
      <c r="I225" s="11"/>
      <c r="J225" s="11"/>
      <c r="K225" s="11"/>
      <c r="L225" s="11"/>
    </row>
    <row r="226" spans="2:12" ht="12.75" customHeight="1" x14ac:dyDescent="0.2">
      <c r="B226" s="10" t="s">
        <v>307</v>
      </c>
      <c r="H226" s="11"/>
      <c r="I226" s="11"/>
      <c r="J226" s="11"/>
      <c r="K226" s="11"/>
      <c r="L226" s="11"/>
    </row>
    <row r="227" spans="2:12" ht="12.75" customHeight="1" x14ac:dyDescent="0.2">
      <c r="F227" s="55" t="s">
        <v>28</v>
      </c>
      <c r="G227" s="8"/>
      <c r="H227" s="55" t="s">
        <v>199</v>
      </c>
      <c r="I227" s="56"/>
      <c r="J227" s="55" t="s">
        <v>118</v>
      </c>
      <c r="K227" s="56"/>
      <c r="L227" s="55" t="s">
        <v>28</v>
      </c>
    </row>
    <row r="228" spans="2:12" ht="12.75" customHeight="1" x14ac:dyDescent="0.2">
      <c r="B228" s="9" t="s">
        <v>202</v>
      </c>
      <c r="F228" s="57" t="s">
        <v>421</v>
      </c>
      <c r="G228" s="8"/>
      <c r="H228" s="14" t="s">
        <v>200</v>
      </c>
      <c r="I228" s="55"/>
      <c r="J228" s="14" t="s">
        <v>201</v>
      </c>
      <c r="K228" s="56"/>
      <c r="L228" s="57" t="s">
        <v>422</v>
      </c>
    </row>
    <row r="229" spans="2:12" ht="12.75" customHeight="1" x14ac:dyDescent="0.2">
      <c r="F229" s="8" t="s">
        <v>211</v>
      </c>
      <c r="G229" s="8"/>
      <c r="H229" s="8" t="s">
        <v>211</v>
      </c>
      <c r="I229" s="8"/>
      <c r="J229" s="8" t="s">
        <v>211</v>
      </c>
      <c r="K229" s="8"/>
      <c r="L229" s="8" t="s">
        <v>211</v>
      </c>
    </row>
    <row r="230" spans="2:12" ht="12.75" customHeight="1" x14ac:dyDescent="0.2">
      <c r="B230" s="28" t="s">
        <v>109</v>
      </c>
      <c r="K230" s="11"/>
    </row>
    <row r="231" spans="2:12" ht="12.75" customHeight="1" x14ac:dyDescent="0.2">
      <c r="B231" s="179" t="s">
        <v>472</v>
      </c>
      <c r="F231" s="76">
        <v>0</v>
      </c>
      <c r="G231" s="11"/>
      <c r="H231" s="76">
        <v>0</v>
      </c>
      <c r="I231" s="11"/>
      <c r="J231" s="76">
        <v>0</v>
      </c>
      <c r="K231" s="11"/>
      <c r="L231" s="11">
        <f>F231+H231-J231</f>
        <v>0</v>
      </c>
    </row>
    <row r="232" spans="2:12" ht="12.75" customHeight="1" x14ac:dyDescent="0.2">
      <c r="F232" s="11"/>
      <c r="G232" s="11"/>
      <c r="H232" s="11"/>
      <c r="I232" s="11"/>
      <c r="J232" s="11"/>
      <c r="K232" s="11"/>
      <c r="L232" s="11"/>
    </row>
    <row r="233" spans="2:12" ht="12.75" customHeight="1" thickBot="1" x14ac:dyDescent="0.25">
      <c r="B233" s="11" t="s">
        <v>308</v>
      </c>
      <c r="C233" s="11"/>
      <c r="F233" s="13">
        <f>SUM(F231:F231)</f>
        <v>0</v>
      </c>
      <c r="G233" s="11"/>
      <c r="H233" s="13">
        <f>SUM(H231:H231)</f>
        <v>0</v>
      </c>
      <c r="I233" s="11"/>
      <c r="J233" s="13">
        <f>SUM(J231:J231)</f>
        <v>0</v>
      </c>
      <c r="K233" s="11"/>
      <c r="L233" s="13">
        <f>SUM(L231:L231)</f>
        <v>0</v>
      </c>
    </row>
    <row r="234" spans="2:12" ht="12.75" customHeight="1" thickTop="1" x14ac:dyDescent="0.2">
      <c r="H234" s="11"/>
      <c r="I234" s="11"/>
      <c r="J234" s="11"/>
      <c r="K234" s="11"/>
      <c r="L234" s="11"/>
    </row>
    <row r="235" spans="2:12" ht="12.75" customHeight="1" x14ac:dyDescent="0.2">
      <c r="B235" s="10" t="s">
        <v>309</v>
      </c>
      <c r="H235" s="11"/>
      <c r="I235" s="11"/>
      <c r="J235" s="11"/>
      <c r="K235" s="11"/>
      <c r="L235" s="11"/>
    </row>
    <row r="236" spans="2:12" ht="12.75" customHeight="1" x14ac:dyDescent="0.2">
      <c r="B236" s="9"/>
      <c r="F236" s="55" t="s">
        <v>28</v>
      </c>
      <c r="G236" s="8"/>
      <c r="H236" s="55" t="s">
        <v>199</v>
      </c>
      <c r="I236" s="56"/>
      <c r="J236" s="55" t="s">
        <v>118</v>
      </c>
      <c r="K236" s="56"/>
      <c r="L236" s="55" t="s">
        <v>28</v>
      </c>
    </row>
    <row r="237" spans="2:12" ht="12.75" customHeight="1" x14ac:dyDescent="0.2">
      <c r="B237" s="9" t="s">
        <v>202</v>
      </c>
      <c r="F237" s="57" t="s">
        <v>421</v>
      </c>
      <c r="G237" s="8"/>
      <c r="H237" s="14" t="s">
        <v>200</v>
      </c>
      <c r="I237" s="55"/>
      <c r="J237" s="14" t="s">
        <v>201</v>
      </c>
      <c r="K237" s="56"/>
      <c r="L237" s="57" t="s">
        <v>422</v>
      </c>
    </row>
    <row r="238" spans="2:12" ht="12.75" customHeight="1" x14ac:dyDescent="0.2">
      <c r="B238" s="9"/>
      <c r="F238" s="8" t="s">
        <v>211</v>
      </c>
      <c r="G238" s="8"/>
      <c r="H238" s="8" t="s">
        <v>211</v>
      </c>
      <c r="I238" s="8"/>
      <c r="J238" s="8" t="s">
        <v>211</v>
      </c>
      <c r="K238" s="8"/>
      <c r="L238" s="8" t="s">
        <v>211</v>
      </c>
    </row>
    <row r="239" spans="2:12" ht="12.75" customHeight="1" x14ac:dyDescent="0.2">
      <c r="F239" s="11"/>
      <c r="G239" s="11"/>
      <c r="H239" s="11"/>
      <c r="I239" s="11"/>
      <c r="J239" s="11"/>
      <c r="K239" s="11"/>
      <c r="L239" s="11"/>
    </row>
    <row r="240" spans="2:12" ht="12.75" customHeight="1" x14ac:dyDescent="0.2">
      <c r="B240" s="176" t="s">
        <v>459</v>
      </c>
      <c r="C240" s="21"/>
      <c r="F240" s="76">
        <v>180299</v>
      </c>
      <c r="G240" s="11"/>
      <c r="H240" s="76">
        <f>'5.1.11 enkelv. res.rek.'!F57</f>
        <v>-69276</v>
      </c>
      <c r="I240" s="11"/>
      <c r="J240" s="76">
        <v>0</v>
      </c>
      <c r="K240" s="11"/>
      <c r="L240" s="11">
        <f>F240+H240-J240</f>
        <v>111023</v>
      </c>
    </row>
    <row r="241" spans="2:12" ht="12.75" customHeight="1" x14ac:dyDescent="0.2">
      <c r="B241" s="21"/>
      <c r="C241" s="21"/>
      <c r="L241" s="11"/>
    </row>
    <row r="242" spans="2:12" ht="12.75" customHeight="1" x14ac:dyDescent="0.2">
      <c r="B242" s="28" t="s">
        <v>460</v>
      </c>
      <c r="C242" s="21"/>
      <c r="F242" s="76">
        <v>0</v>
      </c>
      <c r="G242" s="11"/>
      <c r="H242" s="76">
        <v>0</v>
      </c>
      <c r="I242" s="11"/>
      <c r="J242" s="76">
        <v>0</v>
      </c>
      <c r="K242" s="11"/>
      <c r="L242" s="11">
        <f>F242+H242-J242</f>
        <v>0</v>
      </c>
    </row>
    <row r="243" spans="2:12" ht="12.75" customHeight="1" x14ac:dyDescent="0.2">
      <c r="B243" s="21"/>
      <c r="C243" s="21"/>
      <c r="F243" s="11"/>
      <c r="G243" s="11"/>
      <c r="H243" s="11"/>
      <c r="I243" s="11"/>
      <c r="J243" s="11"/>
      <c r="K243" s="11"/>
      <c r="L243" s="11"/>
    </row>
    <row r="244" spans="2:12" ht="12.75" customHeight="1" thickBot="1" x14ac:dyDescent="0.25">
      <c r="B244" s="28" t="s">
        <v>310</v>
      </c>
      <c r="F244" s="25">
        <f>SUM(F240:F242)</f>
        <v>180299</v>
      </c>
      <c r="G244" s="11"/>
      <c r="H244" s="25">
        <f>SUM(H240:H242)</f>
        <v>-69276</v>
      </c>
      <c r="I244" s="11"/>
      <c r="J244" s="25">
        <f>SUM(J240:J242)</f>
        <v>0</v>
      </c>
      <c r="K244" s="11"/>
      <c r="L244" s="25">
        <f>SUM(L240:L242)</f>
        <v>111023</v>
      </c>
    </row>
    <row r="245" spans="2:12" ht="13.5" thickTop="1" x14ac:dyDescent="0.2">
      <c r="B245" s="17"/>
      <c r="H245" s="11"/>
      <c r="I245" s="11"/>
      <c r="J245" s="11"/>
      <c r="K245" s="11"/>
      <c r="L245" s="11"/>
    </row>
    <row r="246" spans="2:12" x14ac:dyDescent="0.2">
      <c r="B246" s="133" t="s">
        <v>99</v>
      </c>
      <c r="C246" s="92"/>
      <c r="D246" s="92"/>
      <c r="E246" s="92"/>
      <c r="F246" s="92"/>
      <c r="G246" s="93"/>
      <c r="H246" s="93"/>
      <c r="I246" s="93"/>
      <c r="J246" s="93"/>
      <c r="K246" s="92"/>
      <c r="L246" s="88"/>
    </row>
    <row r="247" spans="2:12" ht="28.5" customHeight="1" x14ac:dyDescent="0.2">
      <c r="B247" s="304" t="s">
        <v>552</v>
      </c>
      <c r="C247" s="305"/>
      <c r="D247" s="305"/>
      <c r="E247" s="305"/>
      <c r="F247" s="305"/>
      <c r="G247" s="305"/>
      <c r="H247" s="305"/>
      <c r="I247" s="305"/>
      <c r="J247" s="305"/>
      <c r="K247" s="305"/>
      <c r="L247" s="306"/>
    </row>
    <row r="248" spans="2:12" x14ac:dyDescent="0.2">
      <c r="B248" s="283"/>
      <c r="C248" s="284"/>
      <c r="D248" s="284"/>
      <c r="E248" s="284"/>
      <c r="F248" s="284"/>
      <c r="G248" s="284"/>
      <c r="H248" s="284"/>
      <c r="I248" s="284"/>
      <c r="J248" s="284"/>
      <c r="K248" s="284"/>
      <c r="L248" s="285"/>
    </row>
    <row r="249" spans="2:12" s="211" customFormat="1" x14ac:dyDescent="0.2"/>
    <row r="250" spans="2:12" x14ac:dyDescent="0.2">
      <c r="B250" s="10" t="s">
        <v>281</v>
      </c>
      <c r="C250" s="10"/>
    </row>
    <row r="251" spans="2:12" ht="12.75" customHeight="1" x14ac:dyDescent="0.2">
      <c r="D251" s="55" t="s">
        <v>28</v>
      </c>
      <c r="E251" s="55"/>
      <c r="F251" s="55" t="s">
        <v>29</v>
      </c>
      <c r="G251" s="55"/>
      <c r="H251" s="55" t="s">
        <v>30</v>
      </c>
      <c r="I251" s="55"/>
      <c r="J251" s="134" t="s">
        <v>247</v>
      </c>
      <c r="K251" s="55"/>
      <c r="L251" s="55" t="s">
        <v>28</v>
      </c>
    </row>
    <row r="252" spans="2:12" ht="12.75" customHeight="1" x14ac:dyDescent="0.2">
      <c r="B252" s="9" t="s">
        <v>478</v>
      </c>
      <c r="C252" s="17"/>
      <c r="D252" s="14" t="str">
        <f>F228</f>
        <v>1-jan-2018</v>
      </c>
      <c r="E252" s="55"/>
      <c r="F252" s="14"/>
      <c r="G252" s="55"/>
      <c r="H252" s="14"/>
      <c r="I252" s="55"/>
      <c r="J252" s="14"/>
      <c r="K252" s="55"/>
      <c r="L252" s="14" t="str">
        <f>L228</f>
        <v>31-dec-2018</v>
      </c>
    </row>
    <row r="253" spans="2:12" x14ac:dyDescent="0.2">
      <c r="D253" s="8" t="s">
        <v>211</v>
      </c>
      <c r="E253" s="8"/>
      <c r="F253" s="8" t="s">
        <v>211</v>
      </c>
      <c r="G253" s="8"/>
      <c r="H253" s="8" t="s">
        <v>211</v>
      </c>
      <c r="I253" s="8"/>
      <c r="J253" s="8" t="s">
        <v>211</v>
      </c>
      <c r="K253" s="8"/>
      <c r="L253" s="8" t="s">
        <v>211</v>
      </c>
    </row>
    <row r="254" spans="2:12" s="186" customFormat="1" x14ac:dyDescent="0.2">
      <c r="D254" s="8"/>
      <c r="E254" s="8"/>
      <c r="F254" s="8"/>
      <c r="G254" s="8"/>
      <c r="H254" s="8"/>
      <c r="I254" s="8"/>
      <c r="J254" s="8"/>
      <c r="K254" s="8"/>
      <c r="L254" s="8"/>
    </row>
    <row r="255" spans="2:12" s="186" customFormat="1" x14ac:dyDescent="0.2">
      <c r="D255" s="8"/>
      <c r="E255" s="8"/>
      <c r="F255" s="8"/>
      <c r="G255" s="8"/>
      <c r="H255" s="8"/>
      <c r="I255" s="8"/>
      <c r="J255" s="8"/>
      <c r="K255" s="8"/>
      <c r="L255" s="8"/>
    </row>
    <row r="256" spans="2:12" s="186" customFormat="1" x14ac:dyDescent="0.2">
      <c r="D256" s="8"/>
      <c r="E256" s="8"/>
      <c r="F256" s="8"/>
      <c r="G256" s="8"/>
      <c r="H256" s="8"/>
      <c r="I256" s="8"/>
      <c r="J256" s="8"/>
      <c r="K256" s="8"/>
      <c r="L256" s="8"/>
    </row>
    <row r="257" spans="4:12" s="186" customFormat="1" x14ac:dyDescent="0.2">
      <c r="D257" s="8"/>
      <c r="E257" s="8"/>
      <c r="F257" s="8"/>
      <c r="G257" s="8"/>
      <c r="H257" s="8"/>
      <c r="I257" s="8"/>
      <c r="J257" s="8"/>
      <c r="K257" s="8"/>
      <c r="L257" s="8"/>
    </row>
    <row r="258" spans="4:12" s="186" customFormat="1" x14ac:dyDescent="0.2">
      <c r="D258" s="8"/>
      <c r="E258" s="8"/>
      <c r="F258" s="8"/>
      <c r="G258" s="8"/>
      <c r="H258" s="8"/>
      <c r="I258" s="8"/>
      <c r="J258" s="8"/>
      <c r="K258" s="8"/>
      <c r="L258" s="8"/>
    </row>
    <row r="259" spans="4:12" s="186" customFormat="1" x14ac:dyDescent="0.2">
      <c r="D259" s="8"/>
      <c r="E259" s="8"/>
      <c r="F259" s="8"/>
      <c r="G259" s="8"/>
      <c r="H259" s="8"/>
      <c r="I259" s="8"/>
      <c r="J259" s="8"/>
      <c r="K259" s="8"/>
      <c r="L259" s="8"/>
    </row>
    <row r="260" spans="4:12" s="186" customFormat="1" x14ac:dyDescent="0.2">
      <c r="D260" s="8"/>
      <c r="E260" s="8"/>
      <c r="F260" s="8"/>
      <c r="G260" s="8"/>
      <c r="H260" s="8"/>
      <c r="I260" s="8"/>
      <c r="J260" s="8"/>
      <c r="K260" s="8"/>
      <c r="L260" s="8"/>
    </row>
    <row r="261" spans="4:12" s="186" customFormat="1" x14ac:dyDescent="0.2">
      <c r="D261" s="8"/>
      <c r="E261" s="8"/>
      <c r="F261" s="8"/>
      <c r="G261" s="8"/>
      <c r="H261" s="8"/>
      <c r="I261" s="8"/>
      <c r="J261" s="8"/>
      <c r="K261" s="8"/>
      <c r="L261" s="8"/>
    </row>
    <row r="262" spans="4:12" s="186" customFormat="1" x14ac:dyDescent="0.2">
      <c r="D262" s="8"/>
      <c r="E262" s="8"/>
      <c r="F262" s="8"/>
      <c r="G262" s="8"/>
      <c r="H262" s="8"/>
      <c r="I262" s="8"/>
      <c r="J262" s="8"/>
      <c r="K262" s="8"/>
      <c r="L262" s="8"/>
    </row>
    <row r="263" spans="4:12" s="186" customFormat="1" x14ac:dyDescent="0.2">
      <c r="D263" s="8"/>
      <c r="E263" s="8"/>
      <c r="F263" s="8"/>
      <c r="G263" s="8"/>
      <c r="H263" s="8"/>
      <c r="I263" s="8"/>
      <c r="J263" s="8"/>
      <c r="K263" s="8"/>
      <c r="L263" s="8"/>
    </row>
    <row r="264" spans="4:12" s="186" customFormat="1" x14ac:dyDescent="0.2">
      <c r="D264" s="8"/>
      <c r="E264" s="8"/>
      <c r="F264" s="8"/>
      <c r="G264" s="8"/>
      <c r="H264" s="8"/>
      <c r="I264" s="8"/>
      <c r="J264" s="8"/>
      <c r="K264" s="8"/>
      <c r="L264" s="8"/>
    </row>
    <row r="265" spans="4:12" s="186" customFormat="1" x14ac:dyDescent="0.2">
      <c r="D265" s="8"/>
      <c r="E265" s="8"/>
      <c r="F265" s="8"/>
      <c r="G265" s="8"/>
      <c r="H265" s="8"/>
      <c r="I265" s="8"/>
      <c r="J265" s="8"/>
      <c r="K265" s="8"/>
      <c r="L265" s="8"/>
    </row>
    <row r="266" spans="4:12" s="186" customFormat="1" x14ac:dyDescent="0.2">
      <c r="D266" s="8"/>
      <c r="E266" s="8"/>
      <c r="F266" s="8"/>
      <c r="G266" s="8"/>
      <c r="H266" s="8"/>
      <c r="I266" s="8"/>
      <c r="J266" s="8"/>
      <c r="K266" s="8"/>
      <c r="L266" s="8"/>
    </row>
    <row r="267" spans="4:12" s="186" customFormat="1" x14ac:dyDescent="0.2">
      <c r="D267" s="8"/>
      <c r="E267" s="8"/>
      <c r="F267" s="8"/>
      <c r="G267" s="8"/>
      <c r="H267" s="8"/>
      <c r="I267" s="8"/>
      <c r="J267" s="8"/>
      <c r="K267" s="8"/>
      <c r="L267" s="8"/>
    </row>
    <row r="268" spans="4:12" s="186" customFormat="1" x14ac:dyDescent="0.2">
      <c r="D268" s="8"/>
      <c r="E268" s="8"/>
      <c r="F268" s="8"/>
      <c r="G268" s="8"/>
      <c r="H268" s="8"/>
      <c r="I268" s="8"/>
      <c r="J268" s="8"/>
      <c r="K268" s="8"/>
      <c r="L268" s="8"/>
    </row>
    <row r="269" spans="4:12" s="186" customFormat="1" x14ac:dyDescent="0.2">
      <c r="D269" s="8"/>
      <c r="E269" s="8"/>
      <c r="F269" s="8"/>
      <c r="G269" s="8"/>
      <c r="H269" s="8"/>
      <c r="I269" s="8"/>
      <c r="J269" s="8"/>
      <c r="K269" s="8"/>
      <c r="L269" s="8"/>
    </row>
    <row r="270" spans="4:12" s="186" customFormat="1" x14ac:dyDescent="0.2">
      <c r="D270" s="8"/>
      <c r="E270" s="8"/>
      <c r="F270" s="8"/>
      <c r="G270" s="8"/>
      <c r="H270" s="8"/>
      <c r="I270" s="8"/>
      <c r="J270" s="8"/>
      <c r="K270" s="8"/>
      <c r="L270" s="8"/>
    </row>
    <row r="271" spans="4:12" s="186" customFormat="1" x14ac:dyDescent="0.2">
      <c r="D271" s="8"/>
      <c r="E271" s="8"/>
      <c r="F271" s="8"/>
      <c r="G271" s="8"/>
      <c r="H271" s="8"/>
      <c r="I271" s="8"/>
      <c r="J271" s="8"/>
      <c r="K271" s="8"/>
      <c r="L271" s="8"/>
    </row>
    <row r="272" spans="4:12" s="186" customFormat="1" x14ac:dyDescent="0.2">
      <c r="D272" s="8"/>
      <c r="E272" s="8"/>
      <c r="F272" s="8"/>
      <c r="G272" s="8"/>
      <c r="H272" s="8"/>
      <c r="I272" s="8"/>
      <c r="J272" s="8"/>
      <c r="K272" s="8"/>
      <c r="L272" s="8"/>
    </row>
    <row r="273" spans="2:13" s="186" customFormat="1" x14ac:dyDescent="0.2">
      <c r="D273" s="8"/>
      <c r="E273" s="8"/>
      <c r="F273" s="8"/>
      <c r="G273" s="8"/>
      <c r="H273" s="8"/>
      <c r="I273" s="8"/>
      <c r="J273" s="8"/>
      <c r="K273" s="8"/>
      <c r="L273" s="8"/>
    </row>
    <row r="274" spans="2:13" s="186" customFormat="1" x14ac:dyDescent="0.2">
      <c r="D274" s="8"/>
      <c r="E274" s="8"/>
      <c r="F274" s="8"/>
      <c r="G274" s="8"/>
      <c r="H274" s="8"/>
      <c r="I274" s="8"/>
      <c r="J274" s="8"/>
      <c r="K274" s="8"/>
      <c r="L274" s="8"/>
    </row>
    <row r="275" spans="2:13" s="186" customFormat="1" x14ac:dyDescent="0.2">
      <c r="D275" s="8"/>
      <c r="E275" s="8"/>
      <c r="F275" s="8"/>
      <c r="G275" s="8"/>
      <c r="H275" s="8"/>
      <c r="I275" s="8"/>
      <c r="J275" s="8"/>
      <c r="K275" s="8"/>
      <c r="L275" s="8"/>
    </row>
    <row r="276" spans="2:13" ht="12.75" customHeight="1" x14ac:dyDescent="0.2">
      <c r="E276" s="8" t="s">
        <v>226</v>
      </c>
      <c r="F276" s="89">
        <f>F91+2</f>
        <v>11</v>
      </c>
      <c r="M276" s="35"/>
    </row>
    <row r="277" spans="2:13" x14ac:dyDescent="0.2">
      <c r="B277" s="1" t="str">
        <f>B1</f>
        <v>Stichting Klas op Wielen</v>
      </c>
      <c r="C277" s="1"/>
    </row>
    <row r="278" spans="2:13" x14ac:dyDescent="0.2">
      <c r="B278" s="5"/>
      <c r="C278" s="5"/>
      <c r="D278" s="4"/>
      <c r="E278" s="4"/>
      <c r="F278" s="4"/>
      <c r="G278" s="4"/>
      <c r="H278" s="4"/>
      <c r="I278" s="4"/>
      <c r="J278" s="4"/>
      <c r="K278" s="4"/>
      <c r="L278" s="4"/>
    </row>
    <row r="279" spans="2:13" ht="12.75" customHeight="1" x14ac:dyDescent="0.2">
      <c r="M279" s="35"/>
    </row>
    <row r="280" spans="2:13" ht="12.75" customHeight="1" x14ac:dyDescent="0.2">
      <c r="M280" s="35"/>
    </row>
    <row r="281" spans="2:13" ht="12.75" customHeight="1" x14ac:dyDescent="0.2">
      <c r="B281" s="15" t="str">
        <f>B4</f>
        <v>5.1.14 TOELICHTING OP DE ENKELVOUDIGE BALANS</v>
      </c>
      <c r="M281" s="35"/>
    </row>
    <row r="282" spans="2:13" ht="12.75" customHeight="1" x14ac:dyDescent="0.2">
      <c r="B282" s="15"/>
      <c r="M282" s="35"/>
    </row>
    <row r="284" spans="2:13" x14ac:dyDescent="0.2">
      <c r="B284" s="10" t="s">
        <v>282</v>
      </c>
      <c r="C284" s="10"/>
    </row>
    <row r="286" spans="2:13" x14ac:dyDescent="0.2">
      <c r="B286" s="17" t="s">
        <v>85</v>
      </c>
      <c r="G286" s="1"/>
      <c r="J286" s="79">
        <f>J195</f>
        <v>43465</v>
      </c>
      <c r="L286" s="79">
        <f>L195</f>
        <v>43100</v>
      </c>
    </row>
    <row r="287" spans="2:13" x14ac:dyDescent="0.2">
      <c r="J287" s="8" t="s">
        <v>211</v>
      </c>
      <c r="K287" s="8"/>
      <c r="L287" s="8" t="s">
        <v>211</v>
      </c>
    </row>
    <row r="289" spans="2:12" x14ac:dyDescent="0.2">
      <c r="B289" s="28" t="s">
        <v>250</v>
      </c>
      <c r="J289" s="11">
        <f>J311</f>
        <v>0</v>
      </c>
      <c r="K289" s="11"/>
      <c r="L289" s="11">
        <f>L311</f>
        <v>0</v>
      </c>
    </row>
    <row r="290" spans="2:12" x14ac:dyDescent="0.2">
      <c r="B290" t="s">
        <v>204</v>
      </c>
      <c r="J290" s="76">
        <v>0</v>
      </c>
      <c r="K290" s="11"/>
      <c r="L290" s="76">
        <v>0</v>
      </c>
    </row>
    <row r="291" spans="2:12" x14ac:dyDescent="0.2">
      <c r="J291" s="11"/>
      <c r="K291" s="11"/>
      <c r="L291" s="11"/>
    </row>
    <row r="292" spans="2:12" ht="13.5" thickBot="1" x14ac:dyDescent="0.25">
      <c r="B292" s="28" t="s">
        <v>241</v>
      </c>
      <c r="J292" s="25">
        <f>SUM(J289:J291)</f>
        <v>0</v>
      </c>
      <c r="K292" s="11"/>
      <c r="L292" s="25">
        <f>SUM(L289:L291)</f>
        <v>0</v>
      </c>
    </row>
    <row r="293" spans="2:12" ht="13.5" thickTop="1" x14ac:dyDescent="0.2">
      <c r="B293" s="10"/>
      <c r="C293" s="10"/>
    </row>
    <row r="294" spans="2:12" x14ac:dyDescent="0.2">
      <c r="B294" s="10"/>
      <c r="C294" s="10"/>
    </row>
    <row r="295" spans="2:12" x14ac:dyDescent="0.2">
      <c r="B295" s="9" t="s">
        <v>202</v>
      </c>
      <c r="C295" s="23"/>
      <c r="D295" s="22"/>
      <c r="E295" s="20"/>
      <c r="F295" s="22"/>
      <c r="G295" s="20"/>
      <c r="J295" s="14">
        <v>2018</v>
      </c>
      <c r="L295" s="14">
        <v>2017</v>
      </c>
    </row>
    <row r="296" spans="2:12" x14ac:dyDescent="0.2">
      <c r="B296" s="15"/>
      <c r="C296" s="23"/>
      <c r="D296" s="22"/>
      <c r="E296" s="20"/>
      <c r="F296" s="22"/>
      <c r="G296" s="20"/>
      <c r="J296" s="8" t="s">
        <v>211</v>
      </c>
      <c r="L296" s="8" t="s">
        <v>211</v>
      </c>
    </row>
    <row r="297" spans="2:12" x14ac:dyDescent="0.2">
      <c r="B297" s="15"/>
      <c r="C297" s="23"/>
      <c r="D297" s="22"/>
      <c r="E297" s="20"/>
      <c r="F297" s="22"/>
      <c r="G297" s="20"/>
    </row>
    <row r="298" spans="2:12" x14ac:dyDescent="0.2">
      <c r="B298" t="s">
        <v>223</v>
      </c>
      <c r="J298" s="100">
        <f>'5.1.18 Overzicht leningen(enk.)'!G16</f>
        <v>0</v>
      </c>
      <c r="L298" s="76">
        <v>6000</v>
      </c>
    </row>
    <row r="299" spans="2:12" x14ac:dyDescent="0.2">
      <c r="B299" t="s">
        <v>105</v>
      </c>
      <c r="C299" s="24"/>
      <c r="D299" s="20"/>
      <c r="F299" s="11"/>
      <c r="G299" s="11"/>
      <c r="J299" s="76">
        <f>'5.1.18 Overzicht leningen(enk.)'!H16</f>
        <v>0</v>
      </c>
      <c r="K299" s="11"/>
      <c r="L299" s="76">
        <v>0</v>
      </c>
    </row>
    <row r="300" spans="2:12" x14ac:dyDescent="0.2">
      <c r="B300" t="s">
        <v>106</v>
      </c>
      <c r="C300" s="24"/>
      <c r="D300" s="20"/>
      <c r="F300" s="11"/>
      <c r="G300" s="11"/>
      <c r="J300" s="76">
        <f>'5.1.18 Overzicht leningen(enk.)'!I16</f>
        <v>0</v>
      </c>
      <c r="K300" s="11"/>
      <c r="L300" s="76">
        <v>6000</v>
      </c>
    </row>
    <row r="301" spans="2:12" ht="12.75" customHeight="1" x14ac:dyDescent="0.2">
      <c r="C301" s="24"/>
      <c r="D301" s="20"/>
      <c r="F301" s="11"/>
      <c r="G301" s="11"/>
      <c r="J301" s="11"/>
      <c r="K301" s="11"/>
      <c r="L301" s="11"/>
    </row>
    <row r="302" spans="2:12" ht="12.75" customHeight="1" thickBot="1" x14ac:dyDescent="0.25">
      <c r="B302" t="s">
        <v>208</v>
      </c>
      <c r="C302" s="24"/>
      <c r="D302" s="20"/>
      <c r="F302" s="11"/>
      <c r="G302" s="11"/>
      <c r="J302" s="25">
        <f>+J298+J299-J300</f>
        <v>0</v>
      </c>
      <c r="K302" s="11"/>
      <c r="L302" s="25">
        <f>+L298+L299-L300</f>
        <v>0</v>
      </c>
    </row>
    <row r="303" spans="2:12" ht="12.75" customHeight="1" thickTop="1" x14ac:dyDescent="0.2">
      <c r="C303" s="24"/>
      <c r="D303" s="20"/>
      <c r="F303" s="11"/>
      <c r="G303" s="11"/>
      <c r="J303" s="11"/>
      <c r="K303" s="11"/>
      <c r="L303" s="11"/>
    </row>
    <row r="304" spans="2:12" ht="12.75" customHeight="1" x14ac:dyDescent="0.2">
      <c r="B304" t="s">
        <v>155</v>
      </c>
      <c r="C304" s="24"/>
      <c r="D304" s="20"/>
      <c r="F304" s="11"/>
      <c r="G304" s="11"/>
      <c r="J304" s="76">
        <f>J310</f>
        <v>0</v>
      </c>
      <c r="K304" s="11"/>
      <c r="L304" s="76">
        <v>0</v>
      </c>
    </row>
    <row r="305" spans="2:13" ht="12.75" customHeight="1" x14ac:dyDescent="0.2">
      <c r="C305" s="24"/>
      <c r="D305" s="20"/>
      <c r="F305" s="11"/>
      <c r="G305" s="11"/>
      <c r="J305" s="11"/>
      <c r="K305" s="11"/>
      <c r="L305" s="11"/>
    </row>
    <row r="306" spans="2:13" ht="12.75" customHeight="1" thickBot="1" x14ac:dyDescent="0.25">
      <c r="B306" t="s">
        <v>156</v>
      </c>
      <c r="C306" s="24"/>
      <c r="D306" s="20"/>
      <c r="F306" s="11"/>
      <c r="G306" s="11"/>
      <c r="J306" s="25">
        <f>J302-J304</f>
        <v>0</v>
      </c>
      <c r="K306" s="11"/>
      <c r="L306" s="25">
        <f>L302-L304</f>
        <v>0</v>
      </c>
      <c r="M306" s="35"/>
    </row>
    <row r="307" spans="2:13" ht="12.75" customHeight="1" thickTop="1" x14ac:dyDescent="0.2">
      <c r="C307" s="24"/>
      <c r="D307" s="20"/>
      <c r="F307" s="11"/>
      <c r="G307" s="11"/>
      <c r="J307" s="11"/>
      <c r="K307" s="11"/>
      <c r="L307" s="11"/>
      <c r="M307" s="35"/>
    </row>
    <row r="308" spans="2:13" ht="12.75" customHeight="1" x14ac:dyDescent="0.2">
      <c r="B308" s="121" t="s">
        <v>188</v>
      </c>
      <c r="C308" s="24"/>
      <c r="D308" s="20"/>
      <c r="F308" s="11"/>
      <c r="G308" s="11"/>
      <c r="J308" s="11"/>
      <c r="K308" s="11"/>
      <c r="L308" s="11"/>
      <c r="M308" s="35"/>
    </row>
    <row r="309" spans="2:13" ht="12.75" customHeight="1" x14ac:dyDescent="0.2">
      <c r="M309" s="35"/>
    </row>
    <row r="310" spans="2:13" ht="12.75" customHeight="1" x14ac:dyDescent="0.2">
      <c r="B310" t="s">
        <v>108</v>
      </c>
      <c r="C310" s="24"/>
      <c r="D310" s="20"/>
      <c r="F310" s="11"/>
      <c r="G310" s="11"/>
      <c r="J310" s="76">
        <f>'5.1.18 Overzicht leningen(enk.)'!N16</f>
        <v>0</v>
      </c>
      <c r="K310" s="11"/>
      <c r="L310" s="76">
        <f>L304</f>
        <v>0</v>
      </c>
      <c r="M310" s="35"/>
    </row>
    <row r="311" spans="2:13" ht="12.75" customHeight="1" x14ac:dyDescent="0.2">
      <c r="B311" t="s">
        <v>137</v>
      </c>
      <c r="C311" s="24"/>
      <c r="D311" s="20"/>
      <c r="F311" s="11"/>
      <c r="G311" s="11"/>
      <c r="J311" s="76">
        <f>J302-J310</f>
        <v>0</v>
      </c>
      <c r="K311" s="11"/>
      <c r="L311" s="76">
        <f>L302-L310</f>
        <v>0</v>
      </c>
      <c r="M311" s="35"/>
    </row>
    <row r="312" spans="2:13" ht="12.75" customHeight="1" x14ac:dyDescent="0.2">
      <c r="B312" t="s">
        <v>372</v>
      </c>
      <c r="C312" s="24"/>
      <c r="D312" s="20"/>
      <c r="F312" s="11"/>
      <c r="G312" s="11"/>
      <c r="J312" s="76">
        <f>'5.1.18 Overzicht leningen(enk.)'!K16</f>
        <v>0</v>
      </c>
      <c r="K312" s="11"/>
      <c r="L312" s="76">
        <v>0</v>
      </c>
      <c r="M312" s="35"/>
    </row>
    <row r="313" spans="2:13" ht="12.75" customHeight="1" x14ac:dyDescent="0.2">
      <c r="M313" s="35"/>
    </row>
    <row r="314" spans="2:13" ht="12.75" customHeight="1" x14ac:dyDescent="0.2">
      <c r="C314" s="24"/>
      <c r="D314" s="20"/>
      <c r="F314" s="11"/>
      <c r="G314" s="11"/>
      <c r="J314" s="11"/>
      <c r="K314" s="11"/>
      <c r="L314" s="11"/>
      <c r="M314" s="35"/>
    </row>
    <row r="315" spans="2:13" ht="12.75" customHeight="1" x14ac:dyDescent="0.2">
      <c r="B315" t="s">
        <v>189</v>
      </c>
      <c r="C315" s="24"/>
      <c r="D315" s="20"/>
      <c r="F315" s="11"/>
      <c r="G315" s="11"/>
      <c r="J315" s="11"/>
      <c r="K315" s="11"/>
      <c r="L315" s="11"/>
      <c r="M315" s="35"/>
    </row>
    <row r="316" spans="2:13" ht="12.75" customHeight="1" x14ac:dyDescent="0.2">
      <c r="B316" t="s">
        <v>373</v>
      </c>
      <c r="C316" s="24"/>
      <c r="D316" s="20"/>
      <c r="F316" s="11"/>
      <c r="G316" s="11"/>
      <c r="H316" s="11"/>
      <c r="I316" s="11"/>
      <c r="J316" s="11"/>
      <c r="K316" s="11"/>
      <c r="L316" s="11"/>
      <c r="M316" s="35"/>
    </row>
    <row r="317" spans="2:13" ht="12.75" customHeight="1" x14ac:dyDescent="0.2">
      <c r="M317" s="35"/>
    </row>
    <row r="318" spans="2:13" ht="12.75" customHeight="1" x14ac:dyDescent="0.2">
      <c r="B318" s="91" t="s">
        <v>99</v>
      </c>
      <c r="C318" s="92"/>
      <c r="D318" s="92"/>
      <c r="E318" s="92"/>
      <c r="F318" s="92"/>
      <c r="G318" s="93"/>
      <c r="H318" s="93"/>
      <c r="I318" s="93"/>
      <c r="J318" s="93"/>
      <c r="K318" s="92"/>
      <c r="L318" s="88"/>
      <c r="M318" s="35"/>
    </row>
    <row r="319" spans="2:13" ht="12.75" customHeight="1" x14ac:dyDescent="0.2">
      <c r="B319" s="307" t="s">
        <v>462</v>
      </c>
      <c r="C319" s="308"/>
      <c r="D319" s="308"/>
      <c r="E319" s="308"/>
      <c r="F319" s="308"/>
      <c r="G319" s="308"/>
      <c r="H319" s="308"/>
      <c r="I319" s="308"/>
      <c r="J319" s="308"/>
      <c r="K319" s="308"/>
      <c r="L319" s="309"/>
      <c r="M319" s="35"/>
    </row>
    <row r="320" spans="2:13" ht="12.75" customHeight="1" x14ac:dyDescent="0.2">
      <c r="B320" s="310" t="s">
        <v>461</v>
      </c>
      <c r="C320" s="284"/>
      <c r="D320" s="284"/>
      <c r="E320" s="284"/>
      <c r="F320" s="284"/>
      <c r="G320" s="284"/>
      <c r="H320" s="284"/>
      <c r="I320" s="284"/>
      <c r="J320" s="284"/>
      <c r="K320" s="284"/>
      <c r="L320" s="285"/>
      <c r="M320" s="35"/>
    </row>
    <row r="321" spans="2:13" ht="12.75" customHeight="1" x14ac:dyDescent="0.2">
      <c r="M321" s="35"/>
    </row>
    <row r="322" spans="2:13" ht="12.75" customHeight="1" x14ac:dyDescent="0.2">
      <c r="M322" s="35"/>
    </row>
    <row r="323" spans="2:13" ht="12.75" customHeight="1" x14ac:dyDescent="0.2">
      <c r="B323" s="10" t="s">
        <v>283</v>
      </c>
      <c r="M323" s="35"/>
    </row>
    <row r="324" spans="2:13" x14ac:dyDescent="0.2">
      <c r="C324" s="10"/>
      <c r="M324" s="35"/>
    </row>
    <row r="325" spans="2:13" x14ac:dyDescent="0.2">
      <c r="B325" s="17" t="s">
        <v>85</v>
      </c>
      <c r="G325" s="1"/>
      <c r="H325" s="1"/>
      <c r="I325" s="1"/>
      <c r="J325" s="79">
        <f>J286</f>
        <v>43465</v>
      </c>
      <c r="L325" s="79">
        <f>L286</f>
        <v>43100</v>
      </c>
      <c r="M325" s="35"/>
    </row>
    <row r="326" spans="2:13" x14ac:dyDescent="0.2">
      <c r="J326" s="8" t="s">
        <v>211</v>
      </c>
      <c r="L326" s="8" t="s">
        <v>211</v>
      </c>
    </row>
    <row r="328" spans="2:13" x14ac:dyDescent="0.2">
      <c r="B328" s="28" t="s">
        <v>353</v>
      </c>
      <c r="G328" s="11"/>
      <c r="H328" s="11"/>
      <c r="I328" s="11"/>
      <c r="J328" s="76">
        <v>0</v>
      </c>
      <c r="L328" s="76">
        <v>0</v>
      </c>
    </row>
    <row r="329" spans="2:13" x14ac:dyDescent="0.2">
      <c r="B329" t="s">
        <v>31</v>
      </c>
      <c r="C329" s="33"/>
      <c r="D329" s="33"/>
      <c r="E329" s="33"/>
      <c r="G329" s="34"/>
      <c r="H329" s="34"/>
      <c r="I329" s="34"/>
      <c r="J329" s="76">
        <v>10856</v>
      </c>
      <c r="L329" s="76">
        <v>23259</v>
      </c>
    </row>
    <row r="330" spans="2:13" x14ac:dyDescent="0.2">
      <c r="B330" s="28" t="s">
        <v>374</v>
      </c>
      <c r="C330" s="33"/>
      <c r="D330" s="33"/>
      <c r="E330" s="33"/>
      <c r="G330" s="34"/>
      <c r="H330" s="34"/>
      <c r="I330" s="34"/>
      <c r="J330" s="76">
        <f>J310</f>
        <v>0</v>
      </c>
      <c r="L330" s="76">
        <f>L310</f>
        <v>0</v>
      </c>
    </row>
    <row r="331" spans="2:13" x14ac:dyDescent="0.2">
      <c r="B331" t="s">
        <v>377</v>
      </c>
      <c r="G331" s="11"/>
      <c r="H331" s="11"/>
      <c r="I331" s="11"/>
      <c r="J331" s="76">
        <v>42527</v>
      </c>
      <c r="L331" s="76">
        <v>38330</v>
      </c>
    </row>
    <row r="332" spans="2:13" x14ac:dyDescent="0.2">
      <c r="B332" t="s">
        <v>103</v>
      </c>
      <c r="G332" s="11"/>
      <c r="H332" s="11"/>
      <c r="I332" s="11"/>
      <c r="J332" s="76">
        <v>3188</v>
      </c>
      <c r="L332" s="76">
        <v>4650</v>
      </c>
    </row>
    <row r="333" spans="2:13" x14ac:dyDescent="0.2">
      <c r="B333" t="s">
        <v>378</v>
      </c>
      <c r="G333" s="11"/>
      <c r="H333" s="11"/>
      <c r="I333" s="11"/>
      <c r="J333" s="76">
        <v>14204</v>
      </c>
      <c r="L333" s="76">
        <v>30328</v>
      </c>
    </row>
    <row r="334" spans="2:13" x14ac:dyDescent="0.2">
      <c r="B334" t="s">
        <v>379</v>
      </c>
      <c r="G334" s="11"/>
      <c r="H334" s="11"/>
      <c r="I334" s="11"/>
      <c r="J334" s="76">
        <v>0</v>
      </c>
      <c r="L334" s="76">
        <v>0</v>
      </c>
    </row>
    <row r="335" spans="2:13" x14ac:dyDescent="0.2">
      <c r="B335" s="89" t="s">
        <v>388</v>
      </c>
      <c r="G335" s="11"/>
      <c r="H335" s="11"/>
      <c r="I335" s="11"/>
      <c r="J335" s="76">
        <v>0</v>
      </c>
      <c r="L335" s="76">
        <v>0</v>
      </c>
    </row>
    <row r="336" spans="2:13" x14ac:dyDescent="0.2">
      <c r="B336" s="28" t="s">
        <v>104</v>
      </c>
      <c r="C336" s="33"/>
      <c r="D336" s="33"/>
      <c r="E336" s="33"/>
      <c r="G336" s="34"/>
      <c r="H336" s="34"/>
      <c r="I336" s="34"/>
      <c r="J336" s="34"/>
      <c r="K336" s="34"/>
      <c r="L336" s="34"/>
    </row>
    <row r="337" spans="2:12" x14ac:dyDescent="0.2">
      <c r="B337" s="146" t="s">
        <v>375</v>
      </c>
      <c r="C337" s="33"/>
      <c r="D337" s="33"/>
      <c r="E337" s="33"/>
      <c r="G337" s="34"/>
      <c r="H337" s="34"/>
      <c r="I337" s="34"/>
      <c r="J337" s="76">
        <v>0</v>
      </c>
      <c r="L337" s="76">
        <v>0</v>
      </c>
    </row>
    <row r="338" spans="2:12" x14ac:dyDescent="0.2">
      <c r="B338" s="146" t="s">
        <v>376</v>
      </c>
      <c r="C338" s="33"/>
      <c r="D338" s="33"/>
      <c r="E338" s="33"/>
      <c r="G338" s="34"/>
      <c r="H338" s="34"/>
      <c r="I338" s="34"/>
      <c r="J338" s="76">
        <v>0</v>
      </c>
      <c r="L338" s="76">
        <v>0</v>
      </c>
    </row>
    <row r="339" spans="2:12" x14ac:dyDescent="0.2">
      <c r="B339" s="115" t="s">
        <v>463</v>
      </c>
      <c r="C339" s="33"/>
      <c r="D339" s="33"/>
      <c r="E339" s="33"/>
      <c r="G339" s="34"/>
      <c r="H339" s="34"/>
      <c r="I339" s="34"/>
      <c r="J339" s="76">
        <v>0</v>
      </c>
      <c r="L339" s="76">
        <v>0</v>
      </c>
    </row>
    <row r="340" spans="2:12" x14ac:dyDescent="0.2">
      <c r="B340" s="115" t="s">
        <v>464</v>
      </c>
      <c r="C340" s="33"/>
      <c r="D340" s="33"/>
      <c r="E340" s="33"/>
      <c r="G340" s="34"/>
      <c r="H340" s="34"/>
      <c r="I340" s="34"/>
      <c r="J340" s="76">
        <v>0</v>
      </c>
      <c r="L340" s="76">
        <v>0</v>
      </c>
    </row>
    <row r="341" spans="2:12" x14ac:dyDescent="0.2">
      <c r="B341" t="s">
        <v>54</v>
      </c>
      <c r="C341" s="33"/>
      <c r="D341" s="33"/>
      <c r="E341" s="33"/>
      <c r="G341" s="34"/>
      <c r="H341" s="34"/>
      <c r="I341" s="34"/>
      <c r="J341" s="76">
        <v>33972</v>
      </c>
      <c r="L341" s="76">
        <v>29876</v>
      </c>
    </row>
    <row r="342" spans="2:12" x14ac:dyDescent="0.2">
      <c r="B342" t="s">
        <v>55</v>
      </c>
      <c r="C342" s="33"/>
      <c r="D342" s="33"/>
      <c r="E342" s="33"/>
      <c r="G342" s="34"/>
      <c r="H342" s="34"/>
      <c r="I342" s="34"/>
      <c r="J342" s="76">
        <v>0</v>
      </c>
      <c r="L342" s="76">
        <v>0</v>
      </c>
    </row>
    <row r="343" spans="2:12" x14ac:dyDescent="0.2">
      <c r="B343" s="28" t="s">
        <v>408</v>
      </c>
      <c r="C343" s="33"/>
      <c r="D343" s="33"/>
      <c r="E343" s="33"/>
      <c r="G343" s="34"/>
      <c r="H343" s="34"/>
      <c r="I343" s="34"/>
      <c r="J343" s="76">
        <v>0</v>
      </c>
      <c r="L343" s="76">
        <v>0</v>
      </c>
    </row>
    <row r="344" spans="2:12" x14ac:dyDescent="0.2">
      <c r="B344" s="115" t="s">
        <v>465</v>
      </c>
      <c r="C344" s="33"/>
      <c r="D344" s="33"/>
      <c r="E344" s="33"/>
      <c r="G344" s="34"/>
      <c r="H344" s="34"/>
      <c r="I344" s="34"/>
      <c r="J344" s="76">
        <v>0</v>
      </c>
      <c r="L344" s="76">
        <v>0</v>
      </c>
    </row>
    <row r="345" spans="2:12" x14ac:dyDescent="0.2">
      <c r="G345" s="11"/>
      <c r="H345" s="11"/>
      <c r="I345" s="11"/>
      <c r="J345" s="11"/>
      <c r="L345" s="11"/>
    </row>
    <row r="346" spans="2:12" ht="13.5" thickBot="1" x14ac:dyDescent="0.25">
      <c r="B346" s="28" t="s">
        <v>242</v>
      </c>
      <c r="G346" s="11"/>
      <c r="H346" s="11"/>
      <c r="I346" s="11"/>
      <c r="J346" s="13">
        <f>SUM(J328:J345)</f>
        <v>104747</v>
      </c>
      <c r="L346" s="13">
        <f>SUM(L328:L345)</f>
        <v>126443</v>
      </c>
    </row>
    <row r="347" spans="2:12" ht="13.5" thickTop="1" x14ac:dyDescent="0.2"/>
    <row r="348" spans="2:12" x14ac:dyDescent="0.2">
      <c r="B348" s="133" t="s">
        <v>99</v>
      </c>
      <c r="C348" s="92"/>
      <c r="D348" s="92"/>
      <c r="E348" s="92"/>
      <c r="F348" s="92"/>
      <c r="G348" s="93"/>
      <c r="H348" s="93"/>
      <c r="I348" s="93"/>
      <c r="J348" s="93"/>
      <c r="K348" s="92"/>
      <c r="L348" s="88"/>
    </row>
    <row r="349" spans="2:12" x14ac:dyDescent="0.2">
      <c r="B349" s="283"/>
      <c r="C349" s="284"/>
      <c r="D349" s="284"/>
      <c r="E349" s="284"/>
      <c r="F349" s="284"/>
      <c r="G349" s="284"/>
      <c r="H349" s="284"/>
      <c r="I349" s="284"/>
      <c r="J349" s="284"/>
      <c r="K349" s="284"/>
      <c r="L349" s="285"/>
    </row>
    <row r="352" spans="2:12" x14ac:dyDescent="0.2">
      <c r="B352" s="10" t="s">
        <v>284</v>
      </c>
    </row>
    <row r="353" spans="2:2" s="174" customFormat="1" x14ac:dyDescent="0.2">
      <c r="B353" s="10"/>
    </row>
    <row r="354" spans="2:2" s="174" customFormat="1" x14ac:dyDescent="0.2">
      <c r="B354" s="176" t="s">
        <v>466</v>
      </c>
    </row>
    <row r="355" spans="2:2" x14ac:dyDescent="0.2">
      <c r="B355" s="176" t="s">
        <v>467</v>
      </c>
    </row>
    <row r="356" spans="2:2" s="186" customFormat="1" x14ac:dyDescent="0.2">
      <c r="B356" s="189"/>
    </row>
    <row r="357" spans="2:2" s="186" customFormat="1" x14ac:dyDescent="0.2">
      <c r="B357" s="189"/>
    </row>
    <row r="358" spans="2:2" s="186" customFormat="1" x14ac:dyDescent="0.2">
      <c r="B358" s="189"/>
    </row>
    <row r="359" spans="2:2" s="186" customFormat="1" x14ac:dyDescent="0.2">
      <c r="B359" s="189"/>
    </row>
    <row r="360" spans="2:2" s="186" customFormat="1" x14ac:dyDescent="0.2">
      <c r="B360" s="189"/>
    </row>
    <row r="361" spans="2:2" s="186" customFormat="1" x14ac:dyDescent="0.2">
      <c r="B361" s="189"/>
    </row>
    <row r="362" spans="2:2" s="186" customFormat="1" x14ac:dyDescent="0.2">
      <c r="B362" s="189"/>
    </row>
    <row r="363" spans="2:2" s="186" customFormat="1" x14ac:dyDescent="0.2">
      <c r="B363" s="189"/>
    </row>
    <row r="364" spans="2:2" s="186" customFormat="1" x14ac:dyDescent="0.2">
      <c r="B364" s="189"/>
    </row>
    <row r="365" spans="2:2" s="186" customFormat="1" x14ac:dyDescent="0.2">
      <c r="B365" s="189"/>
    </row>
    <row r="366" spans="2:2" s="186" customFormat="1" x14ac:dyDescent="0.2">
      <c r="B366" s="189"/>
    </row>
    <row r="367" spans="2:2" s="186" customFormat="1" x14ac:dyDescent="0.2">
      <c r="B367" s="189"/>
    </row>
    <row r="368" spans="2:2" s="186" customFormat="1" x14ac:dyDescent="0.2">
      <c r="B368" s="189"/>
    </row>
    <row r="369" spans="2:12" x14ac:dyDescent="0.2">
      <c r="E369" s="8" t="s">
        <v>226</v>
      </c>
      <c r="F369" s="89">
        <f>F91+3</f>
        <v>12</v>
      </c>
    </row>
    <row r="370" spans="2:12" x14ac:dyDescent="0.2">
      <c r="B370" s="1" t="str">
        <f>B1</f>
        <v>Stichting Klas op Wielen</v>
      </c>
      <c r="C370" s="1"/>
    </row>
    <row r="371" spans="2:12" x14ac:dyDescent="0.2">
      <c r="B371" s="5"/>
      <c r="C371" s="5"/>
      <c r="D371" s="4"/>
      <c r="E371" s="4"/>
      <c r="F371" s="4"/>
      <c r="G371" s="4"/>
      <c r="H371" s="4"/>
      <c r="I371" s="4"/>
      <c r="J371" s="4"/>
      <c r="K371" s="4"/>
      <c r="L371" s="4"/>
    </row>
    <row r="374" spans="2:12" x14ac:dyDescent="0.2">
      <c r="B374" s="15" t="str">
        <f>B4</f>
        <v>5.1.14 TOELICHTING OP DE ENKELVOUDIGE BALANS</v>
      </c>
    </row>
    <row r="376" spans="2:12" ht="12.75" customHeight="1" x14ac:dyDescent="0.2">
      <c r="B376" s="161"/>
      <c r="C376" s="160"/>
      <c r="D376" s="160"/>
      <c r="E376" s="160"/>
      <c r="F376" s="160"/>
      <c r="G376" s="160"/>
      <c r="H376" s="160"/>
      <c r="I376" s="160"/>
      <c r="J376" s="160"/>
      <c r="K376" s="160"/>
      <c r="L376" s="160"/>
    </row>
    <row r="377" spans="2:12" x14ac:dyDescent="0.2">
      <c r="B377" s="10" t="s">
        <v>380</v>
      </c>
      <c r="C377" s="10"/>
    </row>
    <row r="378" spans="2:12" x14ac:dyDescent="0.2">
      <c r="G378" s="11"/>
      <c r="H378" s="11"/>
      <c r="I378" s="11"/>
      <c r="J378" s="11"/>
      <c r="K378" s="11"/>
    </row>
    <row r="379" spans="2:12" x14ac:dyDescent="0.2">
      <c r="B379" s="133" t="s">
        <v>99</v>
      </c>
      <c r="C379" s="92"/>
      <c r="D379" s="92"/>
      <c r="E379" s="92"/>
      <c r="F379" s="92"/>
      <c r="G379" s="92"/>
      <c r="H379" s="92"/>
      <c r="I379" s="92"/>
      <c r="J379" s="92"/>
      <c r="K379" s="92"/>
      <c r="L379" s="130"/>
    </row>
    <row r="380" spans="2:12" x14ac:dyDescent="0.2">
      <c r="B380" s="311"/>
      <c r="C380" s="308"/>
      <c r="D380" s="308"/>
      <c r="E380" s="308"/>
      <c r="F380" s="308"/>
      <c r="G380" s="308"/>
      <c r="H380" s="308"/>
      <c r="I380" s="308"/>
      <c r="J380" s="308"/>
      <c r="K380" s="308"/>
      <c r="L380" s="309"/>
    </row>
    <row r="381" spans="2:12" ht="45.6" customHeight="1" x14ac:dyDescent="0.2">
      <c r="B381" s="312" t="s">
        <v>509</v>
      </c>
      <c r="C381" s="313"/>
      <c r="D381" s="313"/>
      <c r="E381" s="313"/>
      <c r="F381" s="313"/>
      <c r="G381" s="313"/>
      <c r="H381" s="313"/>
      <c r="I381" s="313"/>
      <c r="J381" s="313"/>
      <c r="K381" s="313"/>
      <c r="L381" s="314"/>
    </row>
    <row r="382" spans="2:12" x14ac:dyDescent="0.2">
      <c r="B382" s="311"/>
      <c r="C382" s="308"/>
      <c r="D382" s="308"/>
      <c r="E382" s="308"/>
      <c r="F382" s="308"/>
      <c r="G382" s="308"/>
      <c r="H382" s="308"/>
      <c r="I382" s="308"/>
      <c r="J382" s="308"/>
      <c r="K382" s="308"/>
      <c r="L382" s="309"/>
    </row>
    <row r="383" spans="2:12" ht="56.45" customHeight="1" x14ac:dyDescent="0.2">
      <c r="B383" s="312" t="s">
        <v>402</v>
      </c>
      <c r="C383" s="313"/>
      <c r="D383" s="313"/>
      <c r="E383" s="313"/>
      <c r="F383" s="313"/>
      <c r="G383" s="313"/>
      <c r="H383" s="313"/>
      <c r="I383" s="313"/>
      <c r="J383" s="313"/>
      <c r="K383" s="313"/>
      <c r="L383" s="314"/>
    </row>
    <row r="384" spans="2:12" x14ac:dyDescent="0.2">
      <c r="B384" s="283"/>
      <c r="C384" s="284"/>
      <c r="D384" s="284"/>
      <c r="E384" s="284"/>
      <c r="F384" s="284"/>
      <c r="G384" s="284"/>
      <c r="H384" s="284"/>
      <c r="I384" s="284"/>
      <c r="J384" s="284"/>
      <c r="K384" s="284"/>
      <c r="L384" s="285"/>
    </row>
    <row r="386" s="190" customFormat="1" x14ac:dyDescent="0.2"/>
    <row r="387" s="190" customFormat="1" x14ac:dyDescent="0.2"/>
    <row r="388" s="190" customFormat="1" x14ac:dyDescent="0.2"/>
    <row r="389" s="190" customFormat="1" x14ac:dyDescent="0.2"/>
    <row r="390" s="190" customFormat="1" x14ac:dyDescent="0.2"/>
    <row r="391" s="190" customFormat="1" x14ac:dyDescent="0.2"/>
    <row r="392" s="190" customFormat="1" x14ac:dyDescent="0.2"/>
    <row r="393" s="190" customFormat="1" x14ac:dyDescent="0.2"/>
    <row r="394" s="190" customFormat="1" x14ac:dyDescent="0.2"/>
    <row r="395" s="190" customFormat="1" x14ac:dyDescent="0.2"/>
    <row r="396" s="190" customFormat="1" x14ac:dyDescent="0.2"/>
    <row r="397" s="190" customFormat="1" x14ac:dyDescent="0.2"/>
    <row r="398" s="190" customFormat="1" x14ac:dyDescent="0.2"/>
    <row r="399" s="190" customFormat="1" x14ac:dyDescent="0.2"/>
    <row r="400" s="190" customFormat="1" x14ac:dyDescent="0.2"/>
    <row r="401" s="190" customFormat="1" x14ac:dyDescent="0.2"/>
    <row r="402" s="190" customFormat="1" x14ac:dyDescent="0.2"/>
    <row r="403" s="190" customFormat="1" x14ac:dyDescent="0.2"/>
    <row r="404" s="190" customFormat="1" x14ac:dyDescent="0.2"/>
    <row r="405" s="190" customFormat="1" x14ac:dyDescent="0.2"/>
    <row r="406" s="190" customFormat="1" x14ac:dyDescent="0.2"/>
    <row r="407" s="190" customFormat="1" x14ac:dyDescent="0.2"/>
    <row r="408" s="190" customFormat="1" x14ac:dyDescent="0.2"/>
    <row r="409" s="190" customFormat="1" x14ac:dyDescent="0.2"/>
    <row r="410" s="190" customFormat="1" x14ac:dyDescent="0.2"/>
    <row r="411" s="190" customFormat="1" x14ac:dyDescent="0.2"/>
    <row r="412" s="190" customFormat="1" x14ac:dyDescent="0.2"/>
    <row r="413" s="190" customFormat="1" x14ac:dyDescent="0.2"/>
    <row r="414" s="190" customFormat="1" x14ac:dyDescent="0.2"/>
    <row r="415" s="190" customFormat="1" x14ac:dyDescent="0.2"/>
    <row r="416" s="190" customFormat="1" x14ac:dyDescent="0.2"/>
    <row r="417" s="190" customFormat="1" x14ac:dyDescent="0.2"/>
    <row r="418" s="190" customFormat="1" x14ac:dyDescent="0.2"/>
    <row r="419" s="190" customFormat="1" x14ac:dyDescent="0.2"/>
    <row r="420" s="190" customFormat="1" x14ac:dyDescent="0.2"/>
    <row r="421" s="190" customFormat="1" x14ac:dyDescent="0.2"/>
    <row r="422" s="190" customFormat="1" x14ac:dyDescent="0.2"/>
    <row r="423" s="190" customFormat="1" x14ac:dyDescent="0.2"/>
    <row r="424" s="190" customFormat="1" x14ac:dyDescent="0.2"/>
    <row r="425" s="190" customFormat="1" x14ac:dyDescent="0.2"/>
    <row r="426" s="190" customFormat="1" x14ac:dyDescent="0.2"/>
    <row r="427" s="190" customFormat="1" x14ac:dyDescent="0.2"/>
    <row r="428" s="190" customFormat="1" x14ac:dyDescent="0.2"/>
    <row r="429" s="190" customFormat="1" x14ac:dyDescent="0.2"/>
    <row r="430" s="190" customFormat="1" x14ac:dyDescent="0.2"/>
    <row r="431" s="190" customFormat="1" x14ac:dyDescent="0.2"/>
    <row r="432" s="190" customFormat="1" x14ac:dyDescent="0.2"/>
    <row r="433" s="190" customFormat="1" x14ac:dyDescent="0.2"/>
    <row r="434" s="190" customFormat="1" x14ac:dyDescent="0.2"/>
    <row r="435" s="190" customFormat="1" x14ac:dyDescent="0.2"/>
    <row r="436" s="190" customFormat="1" x14ac:dyDescent="0.2"/>
    <row r="437" s="190" customFormat="1" x14ac:dyDescent="0.2"/>
    <row r="438" s="190" customFormat="1" x14ac:dyDescent="0.2"/>
    <row r="439" s="190" customFormat="1" x14ac:dyDescent="0.2"/>
    <row r="440" s="190" customFormat="1" x14ac:dyDescent="0.2"/>
    <row r="441" s="190" customFormat="1" x14ac:dyDescent="0.2"/>
    <row r="442" s="190" customFormat="1" x14ac:dyDescent="0.2"/>
    <row r="443" s="190" customFormat="1" x14ac:dyDescent="0.2"/>
    <row r="444" s="190" customFormat="1" x14ac:dyDescent="0.2"/>
    <row r="445" s="190" customFormat="1" x14ac:dyDescent="0.2"/>
    <row r="446" s="190" customFormat="1" x14ac:dyDescent="0.2"/>
    <row r="447" s="190" customFormat="1" x14ac:dyDescent="0.2"/>
    <row r="448" s="190" customFormat="1" x14ac:dyDescent="0.2"/>
    <row r="449" spans="5:6" s="190" customFormat="1" x14ac:dyDescent="0.2"/>
    <row r="450" spans="5:6" s="190" customFormat="1" x14ac:dyDescent="0.2"/>
    <row r="451" spans="5:6" s="190" customFormat="1" x14ac:dyDescent="0.2"/>
    <row r="452" spans="5:6" s="190" customFormat="1" x14ac:dyDescent="0.2"/>
    <row r="453" spans="5:6" s="190" customFormat="1" x14ac:dyDescent="0.2"/>
    <row r="454" spans="5:6" s="190" customFormat="1" x14ac:dyDescent="0.2"/>
    <row r="455" spans="5:6" s="190" customFormat="1" x14ac:dyDescent="0.2"/>
    <row r="456" spans="5:6" s="190" customFormat="1" x14ac:dyDescent="0.2">
      <c r="E456" s="8" t="s">
        <v>226</v>
      </c>
      <c r="F456" s="188">
        <f>F91+4</f>
        <v>13</v>
      </c>
    </row>
  </sheetData>
  <mergeCells count="16">
    <mergeCell ref="B383:L383"/>
    <mergeCell ref="B384:L384"/>
    <mergeCell ref="B349:L349"/>
    <mergeCell ref="B382:L382"/>
    <mergeCell ref="B381:L381"/>
    <mergeCell ref="B320:L320"/>
    <mergeCell ref="B319:L319"/>
    <mergeCell ref="B132:L132"/>
    <mergeCell ref="B153:L153"/>
    <mergeCell ref="B380:L380"/>
    <mergeCell ref="B44:L44"/>
    <mergeCell ref="B45:L45"/>
    <mergeCell ref="B247:L247"/>
    <mergeCell ref="B152:L152"/>
    <mergeCell ref="B248:L248"/>
    <mergeCell ref="B109:L109"/>
  </mergeCells>
  <phoneticPr fontId="0" type="noConversion"/>
  <conditionalFormatting sqref="F369 F276 L310:L312 J299:J300 L298:L300 J310:J312 J290 L290 L304 J304 H240 F240 J240 B240 B242 H242 J242 F242 J231 F231 H231 H222 J222 F222 B231 B221:B222 F184 J209 F209 H209 J218:J219 F218:F219 H218:H219 B218:B219 J145:J147 L145:L147 L123:L124 J123:J124 J117:J121 L117:L121 L87:L88 J87:J88 B78:B79 D78:D79 F78:F79 H78:H79 J78:J79 H71:H72 D68 H68 D71:D72 F71:F72 F68 J70 B117:B120 J20:J24 L20:L24 L31:L39 J31:J39 L328:L335 J328:J335 B122:B127 B337:B340 L337:L344 B344 J337:J344">
    <cfRule type="expression" dxfId="38" priority="56" stopIfTrue="1">
      <formula>ISBLANK(B20)</formula>
    </cfRule>
  </conditionalFormatting>
  <conditionalFormatting sqref="B121">
    <cfRule type="expression" dxfId="37" priority="13" stopIfTrue="1">
      <formula>ISBLANK(B121)</formula>
    </cfRule>
  </conditionalFormatting>
  <conditionalFormatting sqref="B335">
    <cfRule type="expression" dxfId="36" priority="12" stopIfTrue="1">
      <formula>ISBLANK(B335)</formula>
    </cfRule>
  </conditionalFormatting>
  <conditionalFormatting sqref="L104 J104">
    <cfRule type="expression" dxfId="35" priority="11" stopIfTrue="1">
      <formula>ISBLANK(J104)</formula>
    </cfRule>
  </conditionalFormatting>
  <conditionalFormatting sqref="L103 J103">
    <cfRule type="expression" dxfId="34" priority="10" stopIfTrue="1">
      <formula>ISBLANK(J103)</formula>
    </cfRule>
  </conditionalFormatting>
  <conditionalFormatting sqref="F91">
    <cfRule type="expression" dxfId="33" priority="2" stopIfTrue="1">
      <formula>ISBLANK(F91)</formula>
    </cfRule>
  </conditionalFormatting>
  <conditionalFormatting sqref="F456">
    <cfRule type="expression" dxfId="32" priority="1" stopIfTrue="1">
      <formula>ISBLANK(F456)</formula>
    </cfRule>
  </conditionalFormatting>
  <pageMargins left="0.39370078740157483" right="0.59055118110236227" top="0.39370078740157483" bottom="0.19685039370078741" header="0.51181102362204722" footer="0.51181102362204722"/>
  <pageSetup paperSize="9" scale="69" orientation="portrait" r:id="rId1"/>
  <headerFooter alignWithMargins="0"/>
  <rowBreaks count="3" manualBreakCount="3">
    <brk id="184" max="11" man="1"/>
    <brk id="276" max="11" man="1"/>
    <brk id="369" max="11" man="1"/>
  </rowBreaks>
  <colBreaks count="1" manualBreakCount="1">
    <brk id="12"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39997558519241921"/>
  </sheetPr>
  <dimension ref="A1:AA61"/>
  <sheetViews>
    <sheetView view="pageBreakPreview" zoomScale="80" zoomScaleNormal="80" workbookViewId="0">
      <selection activeCell="I29" sqref="I29"/>
    </sheetView>
  </sheetViews>
  <sheetFormatPr defaultColWidth="9.140625" defaultRowHeight="12.75" x14ac:dyDescent="0.2"/>
  <cols>
    <col min="1" max="1" width="1.42578125" style="28" customWidth="1"/>
    <col min="2" max="2" width="11.7109375" style="28" customWidth="1"/>
    <col min="3" max="3" width="9.140625" style="28"/>
    <col min="4" max="4" width="14.140625" style="28" customWidth="1"/>
    <col min="5" max="5" width="14.7109375" style="30" customWidth="1"/>
    <col min="6" max="6" width="1.28515625" style="30" customWidth="1"/>
    <col min="7" max="7" width="14.7109375" style="30" customWidth="1"/>
    <col min="8" max="8" width="1.28515625" style="30" customWidth="1"/>
    <col min="9" max="9" width="15.5703125" style="30" bestFit="1" customWidth="1"/>
    <col min="10" max="10" width="1.140625" style="30" customWidth="1"/>
    <col min="11" max="11" width="16.5703125" style="30" bestFit="1" customWidth="1"/>
    <col min="12" max="12" width="0.85546875" style="30" customWidth="1"/>
    <col min="13" max="13" width="14.28515625" style="30" customWidth="1"/>
    <col min="14" max="14" width="0.85546875" style="30" customWidth="1"/>
    <col min="15" max="15" width="12.42578125" style="30" customWidth="1"/>
    <col min="16" max="16" width="0.85546875" style="30" customWidth="1"/>
    <col min="17" max="17" width="11.5703125" style="30" customWidth="1"/>
    <col min="18" max="18" width="1.28515625" style="30" customWidth="1"/>
    <col min="19" max="19" width="12" style="30" customWidth="1"/>
    <col min="20" max="20" width="1.28515625" style="30" customWidth="1"/>
    <col min="21" max="21" width="11.5703125" style="30" customWidth="1"/>
    <col min="22" max="22" width="1.140625" style="30" customWidth="1"/>
    <col min="23" max="23" width="11.5703125" style="30" customWidth="1"/>
    <col min="24" max="24" width="0.85546875" style="30" customWidth="1"/>
    <col min="25" max="25" width="11.5703125" style="30" customWidth="1"/>
    <col min="26" max="26" width="1" style="30" customWidth="1"/>
    <col min="27" max="27" width="25.7109375" style="30" customWidth="1"/>
    <col min="28" max="30" width="12.7109375" customWidth="1"/>
  </cols>
  <sheetData>
    <row r="1" spans="2:27" x14ac:dyDescent="0.2">
      <c r="B1" s="1" t="s">
        <v>433</v>
      </c>
    </row>
    <row r="2" spans="2:27" x14ac:dyDescent="0.2">
      <c r="B2" s="5"/>
      <c r="C2" s="73"/>
      <c r="D2" s="73"/>
      <c r="E2" s="149"/>
      <c r="F2" s="149"/>
      <c r="G2" s="149"/>
      <c r="H2" s="149"/>
      <c r="I2" s="149"/>
      <c r="J2" s="149"/>
      <c r="K2" s="149"/>
      <c r="L2" s="149"/>
      <c r="M2" s="149"/>
      <c r="N2" s="149"/>
      <c r="O2" s="149"/>
      <c r="P2" s="149"/>
      <c r="Q2" s="149"/>
      <c r="R2" s="149"/>
      <c r="S2" s="149"/>
      <c r="T2" s="149"/>
      <c r="U2" s="149"/>
      <c r="V2" s="149"/>
      <c r="W2" s="149"/>
      <c r="X2" s="149"/>
      <c r="Y2" s="149"/>
      <c r="AA2"/>
    </row>
    <row r="5" spans="2:27" x14ac:dyDescent="0.2">
      <c r="B5" s="1" t="s">
        <v>318</v>
      </c>
    </row>
    <row r="6" spans="2:27" x14ac:dyDescent="0.2">
      <c r="B6" s="1"/>
    </row>
    <row r="7" spans="2:27" x14ac:dyDescent="0.2">
      <c r="B7" s="172" t="s">
        <v>478</v>
      </c>
    </row>
    <row r="9" spans="2:27" x14ac:dyDescent="0.2">
      <c r="B9" s="1" t="s">
        <v>319</v>
      </c>
    </row>
    <row r="10" spans="2:27" x14ac:dyDescent="0.2">
      <c r="B10" s="1"/>
      <c r="E10" s="58"/>
      <c r="F10" s="58"/>
      <c r="G10" s="58"/>
      <c r="H10" s="58"/>
      <c r="I10" s="157" t="s">
        <v>258</v>
      </c>
      <c r="J10" s="58"/>
      <c r="K10" s="58" t="s">
        <v>259</v>
      </c>
      <c r="L10" s="58"/>
      <c r="M10" s="58"/>
    </row>
    <row r="11" spans="2:27" x14ac:dyDescent="0.2">
      <c r="B11" s="9"/>
      <c r="E11" s="157"/>
      <c r="F11" s="157"/>
      <c r="G11" s="157"/>
      <c r="H11" s="158"/>
      <c r="I11" s="157" t="s">
        <v>260</v>
      </c>
      <c r="J11" s="58"/>
      <c r="K11" s="157" t="s">
        <v>261</v>
      </c>
      <c r="L11" s="58"/>
      <c r="M11" s="58"/>
      <c r="O11" s="150"/>
      <c r="Q11" s="150"/>
      <c r="AA11" s="150"/>
    </row>
    <row r="12" spans="2:27" x14ac:dyDescent="0.2">
      <c r="B12" s="9"/>
      <c r="E12" s="157"/>
      <c r="F12" s="157"/>
      <c r="G12" s="157"/>
      <c r="H12" s="158"/>
      <c r="I12" s="157" t="s">
        <v>262</v>
      </c>
      <c r="J12" s="58"/>
      <c r="K12" s="157" t="s">
        <v>263</v>
      </c>
      <c r="L12" s="58"/>
      <c r="M12" s="58" t="s">
        <v>264</v>
      </c>
      <c r="O12" s="150"/>
      <c r="Q12" s="150"/>
      <c r="S12" s="58"/>
      <c r="AA12" s="150"/>
    </row>
    <row r="13" spans="2:27" x14ac:dyDescent="0.2">
      <c r="B13" s="9"/>
      <c r="E13" s="157" t="s">
        <v>265</v>
      </c>
      <c r="F13" s="157"/>
      <c r="G13" s="157"/>
      <c r="H13" s="158"/>
      <c r="I13" s="157" t="s">
        <v>266</v>
      </c>
      <c r="J13" s="58"/>
      <c r="K13" s="157" t="s">
        <v>267</v>
      </c>
      <c r="L13" s="58"/>
      <c r="M13" s="58" t="s">
        <v>268</v>
      </c>
      <c r="O13" s="150"/>
      <c r="Q13" s="150"/>
      <c r="S13" s="58"/>
      <c r="AA13" s="150"/>
    </row>
    <row r="14" spans="2:27" x14ac:dyDescent="0.2">
      <c r="B14" s="9"/>
      <c r="E14" s="58" t="s">
        <v>269</v>
      </c>
      <c r="F14" s="58"/>
      <c r="G14" s="58" t="s">
        <v>270</v>
      </c>
      <c r="H14" s="58"/>
      <c r="I14" s="58" t="s">
        <v>271</v>
      </c>
      <c r="J14" s="58"/>
      <c r="K14" s="58" t="s">
        <v>272</v>
      </c>
      <c r="L14" s="58"/>
      <c r="M14" s="58" t="s">
        <v>273</v>
      </c>
      <c r="N14" s="58"/>
      <c r="O14" s="58" t="s">
        <v>22</v>
      </c>
      <c r="P14" s="58"/>
      <c r="R14" s="58"/>
      <c r="AA14" s="150"/>
    </row>
    <row r="15" spans="2:27" x14ac:dyDescent="0.2">
      <c r="B15" s="9"/>
      <c r="E15" s="59" t="s">
        <v>274</v>
      </c>
      <c r="F15" s="58"/>
      <c r="G15" s="59" t="s">
        <v>144</v>
      </c>
      <c r="H15" s="58"/>
      <c r="I15" s="59" t="s">
        <v>275</v>
      </c>
      <c r="J15" s="58"/>
      <c r="K15" s="59" t="s">
        <v>276</v>
      </c>
      <c r="L15" s="58"/>
      <c r="M15" s="59" t="s">
        <v>277</v>
      </c>
      <c r="N15" s="58"/>
      <c r="O15" s="59"/>
      <c r="P15" s="58"/>
      <c r="R15" s="58"/>
      <c r="AA15" s="150"/>
    </row>
    <row r="16" spans="2:27" x14ac:dyDescent="0.2">
      <c r="B16" s="9"/>
      <c r="E16" s="150" t="s">
        <v>211</v>
      </c>
      <c r="F16" s="150"/>
      <c r="G16" s="150" t="s">
        <v>211</v>
      </c>
      <c r="H16" s="150"/>
      <c r="I16" s="150" t="s">
        <v>211</v>
      </c>
      <c r="J16" s="150"/>
      <c r="K16" s="150" t="s">
        <v>211</v>
      </c>
      <c r="L16" s="150"/>
      <c r="M16" s="150" t="s">
        <v>211</v>
      </c>
      <c r="N16" s="150"/>
      <c r="O16" s="150" t="s">
        <v>211</v>
      </c>
      <c r="P16" s="150"/>
      <c r="R16" s="150"/>
      <c r="AA16" s="150"/>
    </row>
    <row r="17" spans="2:27" x14ac:dyDescent="0.2">
      <c r="B17" s="1" t="s">
        <v>423</v>
      </c>
      <c r="E17" s="156"/>
      <c r="F17" s="156"/>
      <c r="G17" s="156"/>
      <c r="H17" s="155"/>
      <c r="I17" s="156"/>
      <c r="K17" s="156"/>
      <c r="AA17" s="150"/>
    </row>
    <row r="18" spans="2:27" x14ac:dyDescent="0.2">
      <c r="B18" s="28" t="s">
        <v>13</v>
      </c>
      <c r="E18" s="147">
        <v>0</v>
      </c>
      <c r="G18" s="147">
        <v>358471</v>
      </c>
      <c r="I18" s="147">
        <v>80419</v>
      </c>
      <c r="K18" s="147">
        <v>0</v>
      </c>
      <c r="M18" s="147">
        <v>0</v>
      </c>
      <c r="O18" s="30">
        <f>SUM(E18:M18)</f>
        <v>438890</v>
      </c>
      <c r="AA18" s="150"/>
    </row>
    <row r="19" spans="2:27" x14ac:dyDescent="0.2">
      <c r="B19" s="172" t="s">
        <v>447</v>
      </c>
      <c r="E19" s="147">
        <v>0</v>
      </c>
      <c r="G19" s="147">
        <v>165356</v>
      </c>
      <c r="I19" s="147">
        <v>22507</v>
      </c>
      <c r="K19" s="147">
        <v>0</v>
      </c>
      <c r="M19" s="147">
        <v>0</v>
      </c>
      <c r="O19" s="30">
        <f>SUM(E19:M19)</f>
        <v>187863</v>
      </c>
      <c r="AA19" s="150"/>
    </row>
    <row r="20" spans="2:27" x14ac:dyDescent="0.2">
      <c r="B20" s="173" t="s">
        <v>197</v>
      </c>
      <c r="E20" s="147">
        <v>0</v>
      </c>
      <c r="G20" s="147">
        <v>0</v>
      </c>
      <c r="I20" s="147">
        <v>0</v>
      </c>
      <c r="K20" s="147">
        <v>0</v>
      </c>
      <c r="M20" s="147">
        <v>0</v>
      </c>
      <c r="O20" s="30">
        <f>SUM(E20:M20)</f>
        <v>0</v>
      </c>
      <c r="AA20" s="150"/>
    </row>
    <row r="21" spans="2:27" x14ac:dyDescent="0.2">
      <c r="B21" s="28" t="s">
        <v>14</v>
      </c>
      <c r="E21" s="147">
        <v>0</v>
      </c>
      <c r="G21" s="147">
        <v>102805</v>
      </c>
      <c r="I21" s="147">
        <v>45738</v>
      </c>
      <c r="K21" s="147">
        <v>0</v>
      </c>
      <c r="M21" s="147">
        <v>0</v>
      </c>
      <c r="O21" s="30">
        <f>SUM(E21:M21)</f>
        <v>148543</v>
      </c>
      <c r="AA21" s="150"/>
    </row>
    <row r="22" spans="2:27" x14ac:dyDescent="0.2">
      <c r="F22" s="30" t="s">
        <v>44</v>
      </c>
      <c r="K22" s="30" t="s">
        <v>44</v>
      </c>
      <c r="AA22" s="150"/>
    </row>
    <row r="23" spans="2:27" ht="13.5" thickBot="1" x14ac:dyDescent="0.25">
      <c r="B23" s="28" t="s">
        <v>424</v>
      </c>
      <c r="E23" s="148">
        <f>E18+E20-E21</f>
        <v>0</v>
      </c>
      <c r="G23" s="148">
        <f>G18-G19+G20-G21</f>
        <v>90310</v>
      </c>
      <c r="I23" s="148">
        <f>I18-I19+I20-I21</f>
        <v>12174</v>
      </c>
      <c r="K23" s="148">
        <f>K18+K20-K21</f>
        <v>0</v>
      </c>
      <c r="M23" s="148">
        <f>M18+M20-M21</f>
        <v>0</v>
      </c>
      <c r="O23" s="148">
        <f>O18-O19+O20-O21</f>
        <v>102484</v>
      </c>
      <c r="AA23" s="150"/>
    </row>
    <row r="24" spans="2:27" ht="13.5" thickTop="1" x14ac:dyDescent="0.2">
      <c r="AA24" s="150"/>
    </row>
    <row r="25" spans="2:27" x14ac:dyDescent="0.2">
      <c r="B25" s="1" t="s">
        <v>15</v>
      </c>
      <c r="AA25" s="150"/>
    </row>
    <row r="26" spans="2:27" x14ac:dyDescent="0.2">
      <c r="B26" s="28" t="s">
        <v>16</v>
      </c>
      <c r="E26" s="147">
        <v>0</v>
      </c>
      <c r="G26" s="147">
        <v>28993</v>
      </c>
      <c r="I26" s="147">
        <v>947</v>
      </c>
      <c r="K26" s="147">
        <v>0</v>
      </c>
      <c r="M26" s="147">
        <v>0</v>
      </c>
      <c r="O26" s="30">
        <f t="shared" ref="O26:O31" si="0">SUM(E26:M26)</f>
        <v>29940</v>
      </c>
      <c r="AA26" s="150"/>
    </row>
    <row r="27" spans="2:27" x14ac:dyDescent="0.2">
      <c r="B27" s="172" t="s">
        <v>447</v>
      </c>
      <c r="E27" s="147">
        <v>0</v>
      </c>
      <c r="G27" s="147">
        <v>0</v>
      </c>
      <c r="I27" s="147">
        <v>0</v>
      </c>
      <c r="K27" s="147">
        <v>0</v>
      </c>
      <c r="M27" s="147">
        <v>0</v>
      </c>
      <c r="O27" s="30">
        <f t="shared" si="0"/>
        <v>0</v>
      </c>
      <c r="AA27" s="150"/>
    </row>
    <row r="28" spans="2:27" x14ac:dyDescent="0.2">
      <c r="B28" s="139" t="s">
        <v>170</v>
      </c>
      <c r="E28" s="147">
        <v>0</v>
      </c>
      <c r="G28" s="147">
        <v>0</v>
      </c>
      <c r="I28" s="147">
        <v>0</v>
      </c>
      <c r="K28" s="147">
        <v>0</v>
      </c>
      <c r="M28" s="147">
        <v>0</v>
      </c>
      <c r="O28" s="30">
        <f t="shared" si="0"/>
        <v>0</v>
      </c>
      <c r="AA28" s="150"/>
    </row>
    <row r="29" spans="2:27" x14ac:dyDescent="0.2">
      <c r="B29" s="28" t="s">
        <v>17</v>
      </c>
      <c r="E29" s="147">
        <v>0</v>
      </c>
      <c r="G29" s="147">
        <v>53887</v>
      </c>
      <c r="I29" s="147">
        <v>11328</v>
      </c>
      <c r="K29" s="147">
        <v>0</v>
      </c>
      <c r="M29" s="147">
        <v>0</v>
      </c>
      <c r="O29" s="30">
        <f t="shared" si="0"/>
        <v>65215</v>
      </c>
      <c r="AA29" s="150"/>
    </row>
    <row r="30" spans="2:27" x14ac:dyDescent="0.2">
      <c r="B30" s="139" t="s">
        <v>257</v>
      </c>
      <c r="E30" s="147">
        <v>0</v>
      </c>
      <c r="G30" s="147">
        <v>0</v>
      </c>
      <c r="I30" s="147">
        <v>0</v>
      </c>
      <c r="K30" s="147">
        <v>0</v>
      </c>
      <c r="M30" s="147">
        <v>0</v>
      </c>
      <c r="O30" s="30">
        <f t="shared" si="0"/>
        <v>0</v>
      </c>
      <c r="S30"/>
      <c r="AA30" s="150"/>
    </row>
    <row r="31" spans="2:27" x14ac:dyDescent="0.2">
      <c r="B31" s="139" t="s">
        <v>369</v>
      </c>
      <c r="E31" s="147">
        <v>0</v>
      </c>
      <c r="G31" s="147">
        <v>0</v>
      </c>
      <c r="I31" s="147">
        <v>0</v>
      </c>
      <c r="K31" s="147">
        <v>0</v>
      </c>
      <c r="M31" s="147">
        <v>0</v>
      </c>
      <c r="O31" s="30">
        <f t="shared" si="0"/>
        <v>0</v>
      </c>
      <c r="S31"/>
      <c r="AA31" s="150"/>
    </row>
    <row r="32" spans="2:27" x14ac:dyDescent="0.2">
      <c r="E32" s="156"/>
      <c r="F32" s="156"/>
      <c r="G32" s="156"/>
      <c r="H32" s="155"/>
      <c r="I32" s="156"/>
      <c r="K32" s="156"/>
      <c r="AA32" s="150"/>
    </row>
    <row r="33" spans="1:27" x14ac:dyDescent="0.2">
      <c r="B33" s="9" t="s">
        <v>18</v>
      </c>
      <c r="E33" s="156"/>
      <c r="F33" s="156"/>
      <c r="G33" s="156"/>
      <c r="H33" s="155"/>
      <c r="I33" s="156"/>
      <c r="K33" s="156"/>
      <c r="AA33" s="150"/>
    </row>
    <row r="34" spans="1:27" x14ac:dyDescent="0.2">
      <c r="B34" s="28" t="s">
        <v>19</v>
      </c>
      <c r="E34" s="147">
        <v>0</v>
      </c>
      <c r="G34" s="147">
        <v>0</v>
      </c>
      <c r="I34" s="147">
        <v>0</v>
      </c>
      <c r="K34" s="147">
        <v>0</v>
      </c>
      <c r="M34" s="147">
        <v>0</v>
      </c>
      <c r="O34" s="30">
        <f>SUM(E34:M34)</f>
        <v>0</v>
      </c>
      <c r="AA34" s="150"/>
    </row>
    <row r="35" spans="1:27" x14ac:dyDescent="0.2">
      <c r="B35" s="28" t="s">
        <v>192</v>
      </c>
      <c r="E35" s="147">
        <v>0</v>
      </c>
      <c r="G35" s="147">
        <v>0</v>
      </c>
      <c r="I35" s="147">
        <v>0</v>
      </c>
      <c r="K35" s="147">
        <v>0</v>
      </c>
      <c r="M35" s="147">
        <v>0</v>
      </c>
      <c r="O35" s="30">
        <f>SUM(E35:M35)</f>
        <v>0</v>
      </c>
      <c r="AA35" s="150"/>
    </row>
    <row r="36" spans="1:27" x14ac:dyDescent="0.2">
      <c r="B36" s="28" t="s">
        <v>20</v>
      </c>
      <c r="E36" s="147">
        <v>0</v>
      </c>
      <c r="G36" s="147">
        <v>0</v>
      </c>
      <c r="I36" s="147">
        <v>0</v>
      </c>
      <c r="K36" s="147">
        <v>0</v>
      </c>
      <c r="M36" s="147">
        <v>0</v>
      </c>
      <c r="O36" s="30">
        <f>SUM(E36:M36)</f>
        <v>0</v>
      </c>
      <c r="AA36" s="150"/>
    </row>
    <row r="37" spans="1:27" x14ac:dyDescent="0.2">
      <c r="E37" s="30" t="s">
        <v>44</v>
      </c>
      <c r="AA37" s="150"/>
    </row>
    <row r="38" spans="1:27" x14ac:dyDescent="0.2">
      <c r="B38" s="9" t="s">
        <v>23</v>
      </c>
      <c r="AA38" s="150"/>
    </row>
    <row r="39" spans="1:27" x14ac:dyDescent="0.2">
      <c r="B39" s="28" t="s">
        <v>127</v>
      </c>
      <c r="E39" s="147">
        <v>0</v>
      </c>
      <c r="G39" s="147">
        <v>8188</v>
      </c>
      <c r="I39" s="147">
        <v>0</v>
      </c>
      <c r="K39" s="147">
        <v>0</v>
      </c>
      <c r="M39" s="147">
        <v>0</v>
      </c>
      <c r="O39" s="30">
        <f>SUM(E39:M39)</f>
        <v>8188</v>
      </c>
      <c r="AA39" s="150"/>
    </row>
    <row r="40" spans="1:27" x14ac:dyDescent="0.2">
      <c r="B40" s="28" t="s">
        <v>193</v>
      </c>
      <c r="E40" s="147">
        <v>0</v>
      </c>
      <c r="G40" s="147">
        <v>0</v>
      </c>
      <c r="I40" s="147">
        <v>0</v>
      </c>
      <c r="K40" s="147">
        <v>0</v>
      </c>
      <c r="M40" s="147">
        <v>0</v>
      </c>
      <c r="O40" s="30">
        <f>SUM(E40:M40)</f>
        <v>0</v>
      </c>
      <c r="AA40" s="150"/>
    </row>
    <row r="41" spans="1:27" s="186" customFormat="1" x14ac:dyDescent="0.2">
      <c r="A41" s="189"/>
      <c r="B41" s="28" t="s">
        <v>126</v>
      </c>
      <c r="C41" s="189"/>
      <c r="D41" s="189"/>
      <c r="E41" s="147">
        <v>0</v>
      </c>
      <c r="F41" s="30"/>
      <c r="G41" s="147">
        <v>0</v>
      </c>
      <c r="H41" s="30"/>
      <c r="I41" s="147">
        <v>0</v>
      </c>
      <c r="J41" s="30"/>
      <c r="K41" s="147">
        <v>0</v>
      </c>
      <c r="L41" s="30"/>
      <c r="M41" s="147">
        <v>0</v>
      </c>
      <c r="N41" s="30"/>
      <c r="O41" s="30">
        <v>0</v>
      </c>
      <c r="P41" s="30"/>
      <c r="Q41" s="30"/>
      <c r="R41" s="30"/>
      <c r="S41" s="30"/>
      <c r="T41" s="30"/>
      <c r="U41" s="30"/>
      <c r="V41" s="30"/>
      <c r="W41" s="30"/>
      <c r="X41" s="30"/>
      <c r="Y41" s="30"/>
      <c r="Z41" s="30"/>
      <c r="AA41" s="150"/>
    </row>
    <row r="42" spans="1:27" x14ac:dyDescent="0.2">
      <c r="B42" s="189" t="s">
        <v>479</v>
      </c>
      <c r="E42" s="151">
        <v>0</v>
      </c>
      <c r="G42" s="151">
        <v>8188</v>
      </c>
      <c r="I42" s="151">
        <v>0</v>
      </c>
      <c r="K42" s="151">
        <v>0</v>
      </c>
      <c r="M42" s="151">
        <v>0</v>
      </c>
      <c r="O42" s="145">
        <f>SUM(E42:M42)</f>
        <v>8188</v>
      </c>
      <c r="AA42" s="150"/>
    </row>
    <row r="43" spans="1:27" x14ac:dyDescent="0.2">
      <c r="B43" s="28" t="s">
        <v>449</v>
      </c>
      <c r="E43" s="152">
        <v>0</v>
      </c>
      <c r="G43" s="152">
        <f>G39+G40-G42</f>
        <v>0</v>
      </c>
      <c r="I43" s="152">
        <v>0</v>
      </c>
      <c r="K43" s="152">
        <v>0</v>
      </c>
      <c r="M43" s="152">
        <v>0</v>
      </c>
      <c r="O43" s="152">
        <f>O39+O40-O42</f>
        <v>0</v>
      </c>
      <c r="AA43" s="150"/>
    </row>
    <row r="44" spans="1:27" x14ac:dyDescent="0.2">
      <c r="O44" s="152" t="s">
        <v>44</v>
      </c>
      <c r="AA44" s="150"/>
    </row>
    <row r="45" spans="1:27" ht="13.5" thickBot="1" x14ac:dyDescent="0.25">
      <c r="B45" s="28" t="s">
        <v>21</v>
      </c>
      <c r="E45" s="148">
        <f>E26+E28-E29-E30+E31-(E34+E35-E36)-(E39+E40-E42)</f>
        <v>0</v>
      </c>
      <c r="G45" s="148">
        <f>G26-G27+G28-G29-G30+G31-(G34+G35-G36)-(G39+G40-G42)</f>
        <v>-24894</v>
      </c>
      <c r="I45" s="148">
        <f>I26-I27+I28-I29-I30+I31-(I34+I35-I36)-(I39+I40-I42)</f>
        <v>-10381</v>
      </c>
      <c r="K45" s="148">
        <f>K26+K28-K29-K30+K31-(K34+K35-K36)-(K39+K40-K42)</f>
        <v>0</v>
      </c>
      <c r="M45" s="148">
        <f>M26+M28-M29-M30+M31-(M34+M35-M36)-(M39+M40-M42)</f>
        <v>0</v>
      </c>
      <c r="O45" s="148">
        <f>O26-O27+O28-O29-O30+O31-(O34+O35-O36)-(O39+O40-O42)</f>
        <v>-35275</v>
      </c>
      <c r="AA45" s="150"/>
    </row>
    <row r="46" spans="1:27" ht="13.5" thickTop="1" x14ac:dyDescent="0.2">
      <c r="AA46" s="150"/>
    </row>
    <row r="47" spans="1:27" x14ac:dyDescent="0.2">
      <c r="B47" s="1" t="s">
        <v>425</v>
      </c>
      <c r="AA47" s="150"/>
    </row>
    <row r="48" spans="1:27" x14ac:dyDescent="0.2">
      <c r="B48" s="139" t="s">
        <v>13</v>
      </c>
      <c r="E48" s="30">
        <f>E18+E26-E34-E39</f>
        <v>0</v>
      </c>
      <c r="G48" s="30">
        <f>G18+G26-G34-G39</f>
        <v>379276</v>
      </c>
      <c r="I48" s="30">
        <f>I18+I26-I34-I39</f>
        <v>81366</v>
      </c>
      <c r="K48" s="30">
        <f>K18+K26-K34-K39</f>
        <v>0</v>
      </c>
      <c r="M48" s="30">
        <f>M18+M26-M34-M39</f>
        <v>0</v>
      </c>
      <c r="O48" s="30">
        <f>O18+O26-O34-O39</f>
        <v>460642</v>
      </c>
      <c r="AA48" s="150"/>
    </row>
    <row r="49" spans="1:27" x14ac:dyDescent="0.2">
      <c r="B49" s="172" t="s">
        <v>447</v>
      </c>
      <c r="E49" s="30">
        <v>0</v>
      </c>
      <c r="G49" s="30">
        <f>G19+G27-G42</f>
        <v>157168</v>
      </c>
      <c r="I49" s="30">
        <f>I19+I27</f>
        <v>22507</v>
      </c>
      <c r="O49" s="30">
        <f>O19+O27</f>
        <v>187863</v>
      </c>
      <c r="AA49" s="150"/>
    </row>
    <row r="50" spans="1:27" x14ac:dyDescent="0.2">
      <c r="B50" s="139" t="s">
        <v>197</v>
      </c>
      <c r="E50" s="30">
        <f>E20+E28-E35-E40</f>
        <v>0</v>
      </c>
      <c r="G50" s="30">
        <f>G20+G28-G35-G40</f>
        <v>0</v>
      </c>
      <c r="I50" s="30">
        <f>I20+I28-I35-I40</f>
        <v>0</v>
      </c>
      <c r="K50" s="30">
        <f>K20+K28-K35-K40</f>
        <v>0</v>
      </c>
      <c r="M50" s="30">
        <f>M20+M28-M35-M40</f>
        <v>0</v>
      </c>
      <c r="O50" s="30">
        <f>O20+O28-O35-O40</f>
        <v>0</v>
      </c>
      <c r="AA50" s="150"/>
    </row>
    <row r="51" spans="1:27" x14ac:dyDescent="0.2">
      <c r="B51" s="28" t="s">
        <v>14</v>
      </c>
      <c r="E51" s="30">
        <f>E21+E29+E30-E31-E36-E42</f>
        <v>0</v>
      </c>
      <c r="F51" s="156"/>
      <c r="G51" s="30">
        <f>G21+G29</f>
        <v>156692</v>
      </c>
      <c r="H51" s="155"/>
      <c r="I51" s="30">
        <f>I21+I29+I30-I31-I36-I42</f>
        <v>57066</v>
      </c>
      <c r="K51" s="30">
        <f>K21+K29+K30-K31-K36-K42</f>
        <v>0</v>
      </c>
      <c r="M51" s="30">
        <f>M21+M29+M30-M31-M36-M42</f>
        <v>0</v>
      </c>
      <c r="O51" s="30">
        <f>O21+O29-O42</f>
        <v>205570</v>
      </c>
      <c r="AA51" s="150"/>
    </row>
    <row r="52" spans="1:27" x14ac:dyDescent="0.2">
      <c r="E52" s="156"/>
      <c r="F52" s="156"/>
      <c r="G52" s="156"/>
      <c r="H52" s="155"/>
      <c r="I52" s="156"/>
      <c r="K52" s="156"/>
      <c r="AA52" s="150"/>
    </row>
    <row r="53" spans="1:27" ht="13.5" thickBot="1" x14ac:dyDescent="0.25">
      <c r="B53" s="28" t="s">
        <v>426</v>
      </c>
      <c r="E53" s="148">
        <f>E48+E50-E51</f>
        <v>0</v>
      </c>
      <c r="G53" s="148">
        <f>G48-G49+G50-G51</f>
        <v>65416</v>
      </c>
      <c r="I53" s="148">
        <f>I48-I49+I50-I51</f>
        <v>1793</v>
      </c>
      <c r="K53" s="148">
        <f>K48+K50-K51</f>
        <v>0</v>
      </c>
      <c r="M53" s="148">
        <f>M48+M50-M51</f>
        <v>0</v>
      </c>
      <c r="O53" s="148">
        <f>O48-O49+O50-O51</f>
        <v>67209</v>
      </c>
      <c r="AA53" s="150"/>
    </row>
    <row r="54" spans="1:27" ht="13.5" thickTop="1" x14ac:dyDescent="0.2">
      <c r="AA54" s="150"/>
    </row>
    <row r="55" spans="1:27" x14ac:dyDescent="0.2">
      <c r="B55" s="9" t="s">
        <v>218</v>
      </c>
      <c r="E55" s="153" t="s">
        <v>44</v>
      </c>
      <c r="F55" s="154"/>
      <c r="G55" s="153">
        <v>0.2</v>
      </c>
      <c r="H55" s="154"/>
      <c r="I55" s="153" t="s">
        <v>446</v>
      </c>
      <c r="J55" s="154"/>
      <c r="K55" s="153" t="s">
        <v>44</v>
      </c>
      <c r="L55" s="154"/>
      <c r="M55" s="153" t="s">
        <v>44</v>
      </c>
      <c r="N55" s="154"/>
      <c r="O55" s="150"/>
      <c r="P55" s="154"/>
      <c r="AA55" s="150"/>
    </row>
    <row r="56" spans="1:27" x14ac:dyDescent="0.2">
      <c r="B56" s="9"/>
      <c r="E56" s="156"/>
      <c r="F56" s="156"/>
      <c r="G56" s="156"/>
      <c r="H56" s="155"/>
      <c r="I56" s="156"/>
      <c r="K56" s="156"/>
      <c r="AA56" s="150"/>
    </row>
    <row r="57" spans="1:27" x14ac:dyDescent="0.2">
      <c r="B57" s="1" t="s">
        <v>320</v>
      </c>
    </row>
    <row r="58" spans="1:27" s="186" customFormat="1" x14ac:dyDescent="0.2">
      <c r="A58" s="189"/>
      <c r="B58" s="1"/>
      <c r="C58" s="189"/>
      <c r="D58" s="189"/>
      <c r="E58" s="30"/>
      <c r="F58" s="30"/>
      <c r="G58" s="30"/>
      <c r="H58" s="30"/>
      <c r="I58" s="30"/>
      <c r="J58" s="30"/>
      <c r="K58" s="30"/>
      <c r="L58" s="30"/>
      <c r="M58" s="30"/>
      <c r="N58" s="30"/>
      <c r="O58" s="30" t="s">
        <v>44</v>
      </c>
      <c r="P58" s="30"/>
      <c r="Q58" s="30"/>
      <c r="R58" s="30"/>
      <c r="S58" s="30"/>
      <c r="T58" s="30"/>
      <c r="U58" s="30"/>
      <c r="V58" s="30"/>
      <c r="W58" s="30"/>
      <c r="X58" s="30"/>
      <c r="Y58" s="30"/>
      <c r="Z58" s="30"/>
      <c r="AA58" s="30"/>
    </row>
    <row r="59" spans="1:27" s="186" customFormat="1" x14ac:dyDescent="0.2">
      <c r="A59" s="189"/>
      <c r="B59" s="139" t="s">
        <v>478</v>
      </c>
      <c r="C59" s="189"/>
      <c r="D59" s="189"/>
      <c r="E59" s="30"/>
      <c r="F59" s="30"/>
      <c r="G59" s="30"/>
      <c r="H59" s="30"/>
      <c r="I59" s="30"/>
      <c r="J59" s="30"/>
      <c r="K59" s="30"/>
      <c r="L59" s="30"/>
      <c r="M59" s="30"/>
      <c r="N59" s="30"/>
      <c r="O59" s="30"/>
      <c r="P59" s="30"/>
      <c r="Q59" s="30"/>
      <c r="R59" s="30"/>
      <c r="S59" s="30"/>
      <c r="T59" s="30"/>
      <c r="U59" s="30"/>
      <c r="V59" s="30"/>
      <c r="W59" s="30"/>
      <c r="X59" s="30"/>
      <c r="Y59" s="30"/>
      <c r="Z59" s="30"/>
      <c r="AA59" s="30"/>
    </row>
    <row r="61" spans="1:27" x14ac:dyDescent="0.2">
      <c r="K61" s="8" t="s">
        <v>226</v>
      </c>
      <c r="M61" s="146">
        <v>14</v>
      </c>
    </row>
  </sheetData>
  <conditionalFormatting sqref="E18:E21 M18:M21 G18:G21 I18:I21 K18:K21 E34:E36 I34:I36 E39:E42 I39:I42 K39:K42 M39:M42 K34:K36 M34:M36 G39:G42 G34:G36 E55 K55 I55 M55 G55 E26:E31 I26:I31 K26:K31 M26:M31 G26:G31">
    <cfRule type="expression" dxfId="31" priority="62" stopIfTrue="1">
      <formula>ISBLANK(E18)</formula>
    </cfRule>
  </conditionalFormatting>
  <conditionalFormatting sqref="M61">
    <cfRule type="expression" dxfId="30" priority="61" stopIfTrue="1">
      <formula>ISBLANK(M61)</formula>
    </cfRule>
  </conditionalFormatting>
  <dataValidations count="1">
    <dataValidation type="whole" allowBlank="1" showInputMessage="1" showErrorMessage="1" errorTitle="Verkeerde invoer" error="Alleen positieve gehele getallen mogen hier worden ingevoerd." sqref="G18:G21 M34:M36 I39:I42 I34:I36 E34:E36 E39:E42 K34:K36 E18:E21 K39:K42 M39:M42 G39:G42 G34:G36 I18:I21 K18:K21 M18:M21 M26:M31 K26:K31 G26:G31 E26:E31 I26:I31" xr:uid="{00000000-0002-0000-1100-000000000000}">
      <formula1>0</formula1>
      <formula2>9.99999999999999E+30</formula2>
    </dataValidation>
  </dataValidations>
  <pageMargins left="0.59055118110236227" right="0.39370078740157483" top="0.59055118110236227" bottom="0.19685039370078741" header="0.51181102362204722" footer="0.51181102362204722"/>
  <pageSetup paperSize="9" scale="71"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39997558519241921"/>
  </sheetPr>
  <dimension ref="A1:P48"/>
  <sheetViews>
    <sheetView view="pageBreakPreview" zoomScale="80" zoomScaleNormal="80" workbookViewId="0">
      <selection activeCell="I48" sqref="I48"/>
    </sheetView>
  </sheetViews>
  <sheetFormatPr defaultRowHeight="12.75" x14ac:dyDescent="0.2"/>
  <cols>
    <col min="1" max="1" width="13.85546875" style="28" customWidth="1"/>
    <col min="2" max="2" width="10.140625" style="28" customWidth="1"/>
    <col min="3" max="3" width="12" style="28" customWidth="1"/>
    <col min="4" max="4" width="7.140625" style="28" customWidth="1"/>
    <col min="5" max="5" width="13.28515625" style="28" customWidth="1"/>
    <col min="6" max="6" width="7.85546875" customWidth="1"/>
    <col min="7" max="7" width="12.140625" style="28" customWidth="1"/>
    <col min="8" max="8" width="10.7109375" style="28" customWidth="1"/>
    <col min="9" max="9" width="10.85546875" style="28" customWidth="1"/>
    <col min="10" max="10" width="12" style="28" customWidth="1"/>
    <col min="11" max="11" width="11" style="28" customWidth="1"/>
    <col min="12" max="12" width="11.140625" style="28" customWidth="1"/>
    <col min="13" max="13" width="9.28515625" style="28" customWidth="1"/>
    <col min="14" max="14" width="9.140625" style="28"/>
    <col min="15" max="15" width="18.7109375" style="28" customWidth="1"/>
    <col min="16" max="16" width="9.140625" style="28"/>
  </cols>
  <sheetData>
    <row r="1" spans="1:15" x14ac:dyDescent="0.2">
      <c r="A1" s="15" t="str">
        <f>inhoud!B1</f>
        <v>Stichting Klas op Wielen</v>
      </c>
      <c r="B1" s="15"/>
    </row>
    <row r="2" spans="1:15" x14ac:dyDescent="0.2">
      <c r="A2" s="72"/>
      <c r="B2" s="72"/>
      <c r="C2" s="73"/>
      <c r="D2" s="73"/>
      <c r="E2" s="73"/>
      <c r="F2" s="73"/>
      <c r="G2" s="73"/>
      <c r="H2" s="73"/>
      <c r="I2" s="73"/>
      <c r="J2" s="73"/>
      <c r="K2" s="73"/>
      <c r="L2" s="73"/>
      <c r="M2" s="73"/>
      <c r="N2" s="73"/>
      <c r="O2" s="73"/>
    </row>
    <row r="5" spans="1:15" x14ac:dyDescent="0.2">
      <c r="A5" s="15" t="s">
        <v>190</v>
      </c>
    </row>
    <row r="6" spans="1:15" x14ac:dyDescent="0.2">
      <c r="A6" s="15"/>
    </row>
    <row r="8" spans="1:15" x14ac:dyDescent="0.2">
      <c r="A8" s="142" t="s">
        <v>431</v>
      </c>
      <c r="B8" s="62"/>
      <c r="C8" s="63"/>
      <c r="D8" s="63"/>
      <c r="E8" s="63"/>
      <c r="G8" s="64"/>
      <c r="H8" s="64"/>
      <c r="I8" s="64"/>
      <c r="J8" s="64"/>
      <c r="K8" s="64"/>
      <c r="L8" s="64"/>
      <c r="M8" s="65"/>
      <c r="N8" s="63"/>
      <c r="O8" s="51"/>
    </row>
    <row r="9" spans="1:15" x14ac:dyDescent="0.2">
      <c r="A9" s="62"/>
      <c r="B9" s="62"/>
      <c r="C9" s="63"/>
      <c r="D9" s="63"/>
      <c r="E9" s="63"/>
      <c r="G9" s="64"/>
      <c r="H9" s="64"/>
      <c r="I9" s="64"/>
      <c r="J9" s="64"/>
      <c r="K9" s="64"/>
      <c r="L9" s="64"/>
      <c r="M9" s="65"/>
      <c r="N9" s="63"/>
      <c r="O9" s="51"/>
    </row>
    <row r="10" spans="1:15" ht="69" customHeight="1" x14ac:dyDescent="0.2">
      <c r="A10" s="70" t="s">
        <v>50</v>
      </c>
      <c r="B10" s="143" t="s">
        <v>352</v>
      </c>
      <c r="C10" s="70" t="s">
        <v>128</v>
      </c>
      <c r="D10" s="70" t="s">
        <v>130</v>
      </c>
      <c r="E10" s="70" t="s">
        <v>51</v>
      </c>
      <c r="F10" s="70" t="s">
        <v>203</v>
      </c>
      <c r="G10" s="143" t="s">
        <v>385</v>
      </c>
      <c r="H10" s="143" t="s">
        <v>427</v>
      </c>
      <c r="I10" s="144" t="s">
        <v>428</v>
      </c>
      <c r="J10" s="143" t="s">
        <v>429</v>
      </c>
      <c r="K10" s="70" t="s">
        <v>194</v>
      </c>
      <c r="L10" s="144" t="s">
        <v>430</v>
      </c>
      <c r="M10" s="70" t="s">
        <v>131</v>
      </c>
      <c r="N10" s="143" t="s">
        <v>386</v>
      </c>
      <c r="O10" s="74" t="s">
        <v>52</v>
      </c>
    </row>
    <row r="11" spans="1:15" x14ac:dyDescent="0.2">
      <c r="A11" s="63"/>
      <c r="B11" s="63"/>
      <c r="C11" s="105" t="s">
        <v>211</v>
      </c>
      <c r="D11" s="63"/>
      <c r="E11" s="66"/>
      <c r="F11" s="66" t="s">
        <v>129</v>
      </c>
      <c r="G11" s="105" t="s">
        <v>211</v>
      </c>
      <c r="H11" s="105" t="s">
        <v>211</v>
      </c>
      <c r="I11" s="105" t="s">
        <v>211</v>
      </c>
      <c r="J11" s="105" t="s">
        <v>211</v>
      </c>
      <c r="K11" s="105" t="s">
        <v>211</v>
      </c>
      <c r="L11" s="67"/>
      <c r="M11" s="68"/>
      <c r="N11" s="105" t="s">
        <v>211</v>
      </c>
      <c r="O11" s="63"/>
    </row>
    <row r="12" spans="1:15" x14ac:dyDescent="0.2">
      <c r="A12" s="63"/>
      <c r="B12" s="63"/>
      <c r="C12" s="63"/>
      <c r="D12" s="63"/>
      <c r="E12" s="66"/>
      <c r="F12" s="66"/>
      <c r="G12" s="67"/>
      <c r="H12" s="67"/>
      <c r="I12" s="67"/>
      <c r="J12" s="67"/>
      <c r="K12" s="67"/>
      <c r="L12" s="67"/>
      <c r="M12" s="68"/>
      <c r="N12" s="66"/>
      <c r="O12" s="63"/>
    </row>
    <row r="13" spans="1:15" x14ac:dyDescent="0.2">
      <c r="A13" s="101" t="s">
        <v>510</v>
      </c>
      <c r="B13" s="109">
        <v>41357</v>
      </c>
      <c r="C13" s="104">
        <v>10000</v>
      </c>
      <c r="D13" s="114">
        <v>5</v>
      </c>
      <c r="E13" s="101" t="s">
        <v>511</v>
      </c>
      <c r="F13" s="113">
        <v>0.1</v>
      </c>
      <c r="G13" s="104">
        <v>0</v>
      </c>
      <c r="H13" s="104">
        <v>0</v>
      </c>
      <c r="I13" s="106">
        <v>0</v>
      </c>
      <c r="J13" s="108">
        <f t="shared" ref="J13" si="0">G13+H13-I13</f>
        <v>0</v>
      </c>
      <c r="K13" s="71">
        <v>0</v>
      </c>
      <c r="L13" s="75">
        <v>0</v>
      </c>
      <c r="M13" s="101" t="s">
        <v>44</v>
      </c>
      <c r="N13" s="104">
        <v>0</v>
      </c>
      <c r="O13" s="101" t="s">
        <v>512</v>
      </c>
    </row>
    <row r="14" spans="1:15" x14ac:dyDescent="0.2">
      <c r="A14" s="101" t="s">
        <v>513</v>
      </c>
      <c r="B14" s="109">
        <v>41358</v>
      </c>
      <c r="C14" s="104">
        <v>10000</v>
      </c>
      <c r="D14" s="114">
        <v>5</v>
      </c>
      <c r="E14" s="101" t="s">
        <v>511</v>
      </c>
      <c r="F14" s="113">
        <v>0.1</v>
      </c>
      <c r="G14" s="104">
        <v>0</v>
      </c>
      <c r="H14" s="104">
        <v>0</v>
      </c>
      <c r="I14" s="106">
        <v>0</v>
      </c>
      <c r="J14" s="108">
        <f t="shared" ref="J14:J15" si="1">G14+H14-I14</f>
        <v>0</v>
      </c>
      <c r="K14" s="71">
        <v>0</v>
      </c>
      <c r="L14" s="75">
        <v>0</v>
      </c>
      <c r="M14" s="101" t="s">
        <v>44</v>
      </c>
      <c r="N14" s="104">
        <v>0</v>
      </c>
      <c r="O14" s="101" t="s">
        <v>512</v>
      </c>
    </row>
    <row r="15" spans="1:15" x14ac:dyDescent="0.2">
      <c r="A15" s="101" t="s">
        <v>514</v>
      </c>
      <c r="B15" s="109">
        <v>41359</v>
      </c>
      <c r="C15" s="104">
        <v>10000</v>
      </c>
      <c r="D15" s="114">
        <v>5</v>
      </c>
      <c r="E15" s="101" t="s">
        <v>511</v>
      </c>
      <c r="F15" s="113">
        <v>0.1</v>
      </c>
      <c r="G15" s="104">
        <v>0</v>
      </c>
      <c r="H15" s="104">
        <v>0</v>
      </c>
      <c r="I15" s="106">
        <v>0</v>
      </c>
      <c r="J15" s="108">
        <f t="shared" si="1"/>
        <v>0</v>
      </c>
      <c r="K15" s="71">
        <v>0</v>
      </c>
      <c r="L15" s="75">
        <v>0</v>
      </c>
      <c r="M15" s="101" t="s">
        <v>44</v>
      </c>
      <c r="N15" s="104">
        <v>0</v>
      </c>
      <c r="O15" s="101" t="s">
        <v>512</v>
      </c>
    </row>
    <row r="16" spans="1:15" s="15" customFormat="1" x14ac:dyDescent="0.2">
      <c r="A16" s="102" t="s">
        <v>22</v>
      </c>
      <c r="B16" s="102"/>
      <c r="C16" s="102"/>
      <c r="D16" s="102"/>
      <c r="E16" s="103"/>
      <c r="F16" s="103"/>
      <c r="G16" s="107">
        <f>SUM(G13:G15)</f>
        <v>0</v>
      </c>
      <c r="H16" s="107">
        <f>SUM(H13:H15)</f>
        <v>0</v>
      </c>
      <c r="I16" s="107">
        <f>SUM(I13:I15)</f>
        <v>0</v>
      </c>
      <c r="J16" s="107">
        <f>SUM(J13:J15)</f>
        <v>0</v>
      </c>
      <c r="K16" s="107">
        <f>SUM(K13:K15)</f>
        <v>0</v>
      </c>
      <c r="L16" s="103"/>
      <c r="M16" s="103"/>
      <c r="N16" s="107">
        <f>SUM(N13:N15)</f>
        <v>0</v>
      </c>
      <c r="O16" s="103"/>
    </row>
    <row r="17" spans="1:15" s="15" customFormat="1" x14ac:dyDescent="0.2">
      <c r="A17" s="96"/>
      <c r="B17" s="96"/>
      <c r="C17" s="96"/>
      <c r="D17" s="96"/>
      <c r="E17" s="110"/>
      <c r="F17" s="110"/>
      <c r="G17" s="111"/>
      <c r="H17" s="111"/>
      <c r="I17" s="111"/>
      <c r="J17" s="111"/>
      <c r="K17" s="110"/>
      <c r="L17" s="110"/>
      <c r="M17" s="110"/>
      <c r="N17" s="111"/>
      <c r="O17" s="110"/>
    </row>
    <row r="18" spans="1:15" s="15" customFormat="1" x14ac:dyDescent="0.2">
      <c r="A18" s="96"/>
      <c r="B18" s="96"/>
      <c r="C18" s="96"/>
      <c r="D18" s="96"/>
      <c r="E18" s="110"/>
      <c r="F18" s="110"/>
      <c r="G18" s="111"/>
      <c r="H18" s="111"/>
      <c r="I18" s="111"/>
      <c r="J18" s="111"/>
      <c r="K18" s="110"/>
      <c r="L18" s="110"/>
      <c r="M18" s="110"/>
      <c r="N18" s="111"/>
      <c r="O18" s="110"/>
    </row>
    <row r="19" spans="1:15" s="15" customFormat="1" x14ac:dyDescent="0.2">
      <c r="A19" s="96"/>
      <c r="B19" s="96"/>
      <c r="C19" s="96"/>
      <c r="D19" s="96"/>
      <c r="E19" s="110"/>
      <c r="F19" s="110"/>
      <c r="G19" s="111"/>
      <c r="H19" s="111"/>
      <c r="I19" s="111"/>
      <c r="J19" s="111"/>
      <c r="K19" s="110"/>
      <c r="L19" s="110"/>
      <c r="M19" s="110"/>
      <c r="N19" s="111"/>
      <c r="O19" s="110"/>
    </row>
    <row r="20" spans="1:15" s="15" customFormat="1" x14ac:dyDescent="0.2">
      <c r="A20" s="96"/>
      <c r="B20" s="96"/>
      <c r="C20" s="96"/>
      <c r="D20" s="96"/>
      <c r="E20" s="110"/>
      <c r="F20" s="110"/>
      <c r="G20" s="111"/>
      <c r="H20" s="111"/>
      <c r="I20" s="111"/>
      <c r="J20" s="111"/>
      <c r="K20" s="110"/>
      <c r="L20" s="110"/>
      <c r="M20" s="110"/>
      <c r="N20" s="111"/>
      <c r="O20" s="110"/>
    </row>
    <row r="21" spans="1:15" s="15" customFormat="1" x14ac:dyDescent="0.2">
      <c r="A21" s="96"/>
      <c r="B21" s="96"/>
      <c r="C21" s="96"/>
      <c r="D21" s="96"/>
      <c r="E21" s="110"/>
      <c r="F21" s="110"/>
      <c r="G21" s="111"/>
      <c r="H21" s="111"/>
      <c r="I21" s="111"/>
      <c r="J21" s="111"/>
      <c r="K21" s="110"/>
      <c r="L21" s="110"/>
      <c r="M21" s="110"/>
      <c r="N21" s="111"/>
      <c r="O21" s="110"/>
    </row>
    <row r="22" spans="1:15" s="15" customFormat="1" x14ac:dyDescent="0.2">
      <c r="A22" s="96"/>
      <c r="B22" s="96"/>
      <c r="C22" s="96"/>
      <c r="D22" s="96"/>
      <c r="E22" s="110"/>
      <c r="F22" s="110"/>
      <c r="G22" s="111"/>
      <c r="H22" s="111"/>
      <c r="I22" s="111"/>
      <c r="J22" s="111"/>
      <c r="K22" s="110"/>
      <c r="L22" s="110"/>
      <c r="M22" s="110"/>
      <c r="N22" s="111"/>
      <c r="O22" s="110"/>
    </row>
    <row r="23" spans="1:15" s="15" customFormat="1" x14ac:dyDescent="0.2">
      <c r="A23" s="96"/>
      <c r="B23" s="96"/>
      <c r="C23" s="96"/>
      <c r="D23" s="96"/>
      <c r="E23" s="110"/>
      <c r="F23" s="110"/>
      <c r="G23" s="111"/>
      <c r="H23" s="111"/>
      <c r="I23" s="111"/>
      <c r="J23" s="111"/>
      <c r="K23" s="110"/>
      <c r="L23" s="110"/>
      <c r="M23" s="110"/>
      <c r="N23" s="111"/>
      <c r="O23" s="110"/>
    </row>
    <row r="24" spans="1:15" s="15" customFormat="1" x14ac:dyDescent="0.2">
      <c r="A24" s="96"/>
      <c r="B24" s="96"/>
      <c r="C24" s="96"/>
      <c r="D24" s="96"/>
      <c r="E24" s="110"/>
      <c r="F24" s="110"/>
      <c r="G24" s="111"/>
      <c r="H24" s="111"/>
      <c r="I24" s="111"/>
      <c r="J24" s="111"/>
      <c r="K24" s="110"/>
      <c r="L24" s="110"/>
      <c r="M24" s="110"/>
      <c r="N24" s="111"/>
      <c r="O24" s="110"/>
    </row>
    <row r="25" spans="1:15" s="15" customFormat="1" x14ac:dyDescent="0.2">
      <c r="A25" s="96"/>
      <c r="B25" s="96"/>
      <c r="C25" s="96"/>
      <c r="D25" s="96"/>
      <c r="E25" s="110"/>
      <c r="F25" s="110"/>
      <c r="G25" s="111"/>
      <c r="H25" s="111"/>
      <c r="I25" s="111"/>
      <c r="J25" s="111"/>
      <c r="K25" s="110"/>
      <c r="L25" s="110"/>
      <c r="M25" s="110"/>
      <c r="N25" s="111"/>
      <c r="O25" s="110"/>
    </row>
    <row r="26" spans="1:15" s="15" customFormat="1" x14ac:dyDescent="0.2">
      <c r="A26" s="96"/>
      <c r="B26" s="96"/>
      <c r="C26" s="96"/>
      <c r="D26" s="96"/>
      <c r="E26" s="110"/>
      <c r="F26" s="110"/>
      <c r="G26" s="111"/>
      <c r="H26" s="111"/>
      <c r="I26" s="111"/>
      <c r="J26" s="111"/>
      <c r="K26" s="110"/>
      <c r="L26" s="110"/>
      <c r="M26" s="110"/>
      <c r="N26" s="111"/>
      <c r="O26" s="110"/>
    </row>
    <row r="27" spans="1:15" s="15" customFormat="1" x14ac:dyDescent="0.2">
      <c r="A27" s="96"/>
      <c r="B27" s="96"/>
      <c r="C27" s="96"/>
      <c r="D27" s="96"/>
      <c r="E27" s="110"/>
      <c r="F27" s="110"/>
      <c r="G27" s="111"/>
      <c r="H27" s="111"/>
      <c r="I27" s="111"/>
      <c r="J27" s="111"/>
      <c r="K27" s="110"/>
      <c r="L27" s="110"/>
      <c r="M27" s="110"/>
      <c r="N27" s="111"/>
      <c r="O27" s="110"/>
    </row>
    <row r="28" spans="1:15" s="15" customFormat="1" x14ac:dyDescent="0.2">
      <c r="A28" s="96"/>
      <c r="B28" s="96"/>
      <c r="C28" s="96"/>
      <c r="D28" s="96"/>
      <c r="E28" s="110"/>
      <c r="F28" s="110"/>
      <c r="G28" s="111"/>
      <c r="H28" s="111"/>
      <c r="I28" s="111"/>
      <c r="J28" s="111"/>
      <c r="K28" s="110"/>
      <c r="L28" s="110"/>
      <c r="M28" s="110"/>
      <c r="N28" s="111"/>
      <c r="O28" s="110"/>
    </row>
    <row r="29" spans="1:15" s="15" customFormat="1" x14ac:dyDescent="0.2">
      <c r="A29" s="96"/>
      <c r="B29" s="96"/>
      <c r="C29" s="96"/>
      <c r="D29" s="96"/>
      <c r="E29" s="110"/>
      <c r="F29" s="110"/>
      <c r="G29" s="111"/>
      <c r="H29" s="111"/>
      <c r="I29" s="111"/>
      <c r="J29" s="111"/>
      <c r="K29" s="110"/>
      <c r="L29" s="110"/>
      <c r="M29" s="110"/>
      <c r="N29" s="111"/>
      <c r="O29" s="110"/>
    </row>
    <row r="30" spans="1:15" s="15" customFormat="1" x14ac:dyDescent="0.2">
      <c r="A30" s="96"/>
      <c r="B30" s="96"/>
      <c r="C30" s="96"/>
      <c r="D30" s="96"/>
      <c r="E30" s="110"/>
      <c r="F30" s="110"/>
      <c r="G30" s="111"/>
      <c r="H30" s="111"/>
      <c r="I30" s="111"/>
      <c r="J30" s="111"/>
      <c r="K30" s="110"/>
      <c r="L30" s="110"/>
      <c r="M30" s="110"/>
      <c r="N30" s="111"/>
      <c r="O30" s="110"/>
    </row>
    <row r="31" spans="1:15" s="15" customFormat="1" x14ac:dyDescent="0.2">
      <c r="A31" s="96"/>
      <c r="B31" s="96"/>
      <c r="C31" s="96"/>
      <c r="D31" s="96"/>
      <c r="E31" s="110"/>
      <c r="F31" s="110"/>
      <c r="G31" s="111"/>
      <c r="H31" s="111"/>
      <c r="I31" s="111"/>
      <c r="J31" s="111"/>
      <c r="K31" s="110"/>
      <c r="L31" s="110"/>
      <c r="M31" s="110"/>
      <c r="N31" s="111"/>
      <c r="O31" s="110"/>
    </row>
    <row r="32" spans="1:15" s="15" customFormat="1" x14ac:dyDescent="0.2">
      <c r="A32" s="96"/>
      <c r="B32" s="96"/>
      <c r="C32" s="96"/>
      <c r="D32" s="96"/>
      <c r="E32" s="110"/>
      <c r="F32" s="110"/>
      <c r="G32" s="111"/>
      <c r="H32" s="111"/>
      <c r="I32" s="111"/>
      <c r="J32" s="111"/>
      <c r="K32" s="110"/>
      <c r="L32" s="110"/>
      <c r="M32" s="110"/>
      <c r="N32" s="111"/>
      <c r="O32" s="110"/>
    </row>
    <row r="33" spans="1:15" s="15" customFormat="1" x14ac:dyDescent="0.2">
      <c r="A33" s="96"/>
      <c r="B33" s="96"/>
      <c r="C33" s="96"/>
      <c r="D33" s="96"/>
      <c r="E33" s="110"/>
      <c r="F33" s="110"/>
      <c r="G33" s="111"/>
      <c r="H33" s="111"/>
      <c r="I33" s="111"/>
      <c r="J33" s="111"/>
      <c r="K33" s="110"/>
      <c r="L33" s="110"/>
      <c r="M33" s="110"/>
      <c r="N33" s="111"/>
      <c r="O33" s="110"/>
    </row>
    <row r="34" spans="1:15" s="15" customFormat="1" x14ac:dyDescent="0.2">
      <c r="A34" s="96"/>
      <c r="B34" s="96"/>
      <c r="C34" s="96"/>
      <c r="D34" s="96"/>
      <c r="E34" s="110"/>
      <c r="F34" s="110"/>
      <c r="G34" s="111"/>
      <c r="H34" s="111"/>
      <c r="I34" s="111"/>
      <c r="J34" s="111"/>
      <c r="K34" s="110"/>
      <c r="L34" s="110"/>
      <c r="M34" s="110"/>
      <c r="N34" s="111"/>
      <c r="O34" s="110"/>
    </row>
    <row r="35" spans="1:15" s="15" customFormat="1" x14ac:dyDescent="0.2">
      <c r="A35" s="96"/>
      <c r="B35" s="96"/>
      <c r="C35" s="96"/>
      <c r="D35" s="96"/>
      <c r="E35" s="110"/>
      <c r="F35" s="110"/>
      <c r="G35" s="111"/>
      <c r="H35" s="111"/>
      <c r="I35" s="111"/>
      <c r="J35" s="111"/>
      <c r="K35" s="110"/>
      <c r="L35" s="110"/>
      <c r="M35" s="110"/>
      <c r="N35" s="111"/>
      <c r="O35" s="110"/>
    </row>
    <row r="36" spans="1:15" s="15" customFormat="1" x14ac:dyDescent="0.2">
      <c r="A36" s="96"/>
      <c r="B36" s="96"/>
      <c r="C36" s="96"/>
      <c r="D36" s="96"/>
      <c r="E36" s="110"/>
      <c r="F36" s="110"/>
      <c r="G36" s="111"/>
      <c r="H36" s="111"/>
      <c r="I36" s="111"/>
      <c r="J36" s="111"/>
      <c r="K36" s="110"/>
      <c r="L36" s="110"/>
      <c r="M36" s="110"/>
      <c r="N36" s="111"/>
      <c r="O36" s="110"/>
    </row>
    <row r="37" spans="1:15" s="15" customFormat="1" x14ac:dyDescent="0.2">
      <c r="A37" s="96"/>
      <c r="B37" s="96"/>
      <c r="C37" s="96"/>
      <c r="D37" s="96"/>
      <c r="E37" s="110"/>
      <c r="F37" s="110"/>
      <c r="G37" s="111"/>
      <c r="H37" s="111"/>
      <c r="I37" s="111"/>
      <c r="J37" s="111"/>
      <c r="K37" s="110"/>
      <c r="L37" s="110"/>
      <c r="M37" s="110"/>
      <c r="N37" s="111"/>
      <c r="O37" s="110"/>
    </row>
    <row r="38" spans="1:15" s="15" customFormat="1" x14ac:dyDescent="0.2">
      <c r="A38" s="96"/>
      <c r="B38" s="96"/>
      <c r="C38" s="96"/>
      <c r="D38" s="96"/>
      <c r="E38" s="110"/>
      <c r="F38" s="110"/>
      <c r="G38" s="111"/>
      <c r="H38" s="111"/>
      <c r="I38" s="111"/>
      <c r="J38" s="111"/>
      <c r="K38" s="110"/>
      <c r="L38" s="110"/>
      <c r="M38" s="110"/>
      <c r="N38" s="111"/>
      <c r="O38" s="110"/>
    </row>
    <row r="39" spans="1:15" s="15" customFormat="1" x14ac:dyDescent="0.2">
      <c r="A39" s="96"/>
      <c r="B39" s="96"/>
      <c r="C39" s="96"/>
      <c r="D39" s="96"/>
      <c r="E39" s="110"/>
      <c r="F39" s="110"/>
      <c r="G39" s="111"/>
      <c r="H39" s="111"/>
      <c r="I39" s="111"/>
      <c r="J39" s="111"/>
      <c r="K39" s="110"/>
      <c r="L39" s="110"/>
      <c r="M39" s="110"/>
      <c r="N39" s="111"/>
      <c r="O39" s="110"/>
    </row>
    <row r="40" spans="1:15" s="15" customFormat="1" x14ac:dyDescent="0.2">
      <c r="A40" s="96"/>
      <c r="B40" s="96"/>
      <c r="C40" s="96"/>
      <c r="D40" s="96"/>
      <c r="E40" s="110"/>
      <c r="F40" s="110"/>
      <c r="G40" s="111"/>
      <c r="H40" s="111"/>
      <c r="I40" s="111"/>
      <c r="J40" s="111"/>
      <c r="K40" s="110"/>
      <c r="L40" s="110"/>
      <c r="M40" s="110"/>
      <c r="N40" s="111"/>
      <c r="O40" s="110"/>
    </row>
    <row r="41" spans="1:15" s="15" customFormat="1" x14ac:dyDescent="0.2">
      <c r="A41" s="96"/>
      <c r="B41" s="96"/>
      <c r="C41" s="96"/>
      <c r="D41" s="96"/>
      <c r="E41" s="110"/>
      <c r="F41" s="110"/>
      <c r="G41" s="111"/>
      <c r="H41" s="111"/>
      <c r="I41" s="111"/>
      <c r="J41" s="111"/>
      <c r="K41" s="110"/>
      <c r="L41" s="110"/>
      <c r="M41" s="110"/>
      <c r="N41" s="111"/>
      <c r="O41" s="110"/>
    </row>
    <row r="42" spans="1:15" s="15" customFormat="1" x14ac:dyDescent="0.2">
      <c r="A42" s="96"/>
      <c r="B42" s="96"/>
      <c r="C42" s="96"/>
      <c r="D42" s="96"/>
      <c r="E42" s="110"/>
      <c r="F42" s="110"/>
      <c r="G42" s="111"/>
      <c r="H42" s="111"/>
      <c r="I42" s="111"/>
      <c r="J42" s="111"/>
      <c r="K42" s="110"/>
      <c r="L42" s="110"/>
      <c r="M42" s="110"/>
      <c r="N42" s="111"/>
      <c r="O42" s="110"/>
    </row>
    <row r="43" spans="1:15" s="15" customFormat="1" x14ac:dyDescent="0.2">
      <c r="A43" s="96"/>
      <c r="B43" s="96"/>
      <c r="C43" s="96"/>
      <c r="D43" s="96"/>
      <c r="E43" s="110"/>
      <c r="F43" s="110"/>
      <c r="G43" s="111"/>
      <c r="H43" s="111"/>
      <c r="I43" s="111"/>
      <c r="J43" s="111"/>
      <c r="K43" s="110"/>
      <c r="L43" s="110"/>
      <c r="M43" s="110"/>
      <c r="N43" s="111"/>
      <c r="O43" s="110"/>
    </row>
    <row r="44" spans="1:15" s="15" customFormat="1" x14ac:dyDescent="0.2">
      <c r="A44" s="96"/>
      <c r="B44" s="96"/>
      <c r="C44" s="96"/>
      <c r="D44" s="96"/>
      <c r="E44" s="110"/>
      <c r="F44" s="110"/>
      <c r="G44" s="111"/>
      <c r="H44" s="111"/>
      <c r="I44" s="111"/>
      <c r="J44" s="111"/>
      <c r="K44" s="110"/>
      <c r="L44" s="110"/>
      <c r="M44" s="110"/>
      <c r="N44" s="111"/>
      <c r="O44" s="110"/>
    </row>
    <row r="45" spans="1:15" s="15" customFormat="1" x14ac:dyDescent="0.2">
      <c r="A45" s="96"/>
      <c r="B45" s="96"/>
      <c r="C45" s="96"/>
      <c r="D45" s="96"/>
      <c r="E45" s="110"/>
      <c r="F45" s="110"/>
      <c r="G45" s="111"/>
      <c r="H45" s="111"/>
      <c r="I45" s="111"/>
      <c r="J45" s="111"/>
      <c r="K45" s="110"/>
      <c r="L45" s="110"/>
      <c r="M45" s="110"/>
      <c r="N45" s="111"/>
      <c r="O45" s="110"/>
    </row>
    <row r="46" spans="1:15" s="15" customFormat="1" x14ac:dyDescent="0.2">
      <c r="A46" s="96"/>
      <c r="B46" s="96"/>
      <c r="C46" s="96"/>
      <c r="D46" s="96"/>
      <c r="E46" s="110"/>
      <c r="F46" s="110"/>
      <c r="G46" s="111"/>
      <c r="H46" s="111"/>
      <c r="I46" s="111"/>
      <c r="J46" s="111"/>
      <c r="K46" s="110"/>
      <c r="L46" s="110"/>
      <c r="M46" s="110"/>
      <c r="N46" s="111"/>
      <c r="O46" s="110"/>
    </row>
    <row r="47" spans="1:15" x14ac:dyDescent="0.2">
      <c r="A47" s="51"/>
      <c r="B47" s="51"/>
      <c r="C47" s="51"/>
      <c r="D47" s="51"/>
      <c r="E47" s="86"/>
      <c r="H47" s="8" t="s">
        <v>226</v>
      </c>
      <c r="I47" s="89">
        <v>15</v>
      </c>
      <c r="J47"/>
      <c r="K47"/>
      <c r="L47" s="86"/>
      <c r="M47" s="86"/>
      <c r="N47" s="86"/>
      <c r="O47" s="86"/>
    </row>
    <row r="48" spans="1:15" x14ac:dyDescent="0.2">
      <c r="A48" s="51"/>
      <c r="B48" s="51"/>
      <c r="C48" s="51"/>
      <c r="D48" s="51"/>
      <c r="E48" s="51"/>
      <c r="G48" s="87"/>
      <c r="H48" s="51"/>
      <c r="I48" s="51"/>
      <c r="J48" s="87"/>
      <c r="K48" s="87"/>
      <c r="L48" s="51"/>
      <c r="M48" s="51"/>
      <c r="N48" s="51"/>
      <c r="O48" s="51"/>
    </row>
  </sheetData>
  <phoneticPr fontId="23" type="noConversion"/>
  <conditionalFormatting sqref="I47 A13:O15">
    <cfRule type="expression" dxfId="29" priority="1" stopIfTrue="1">
      <formula>ISBLANK(A13)</formula>
    </cfRule>
  </conditionalFormatting>
  <dataValidations count="3">
    <dataValidation type="whole" allowBlank="1" showInputMessage="1" showErrorMessage="1" errorTitle="Verkeerde invoer" error="Alleen positieve gehele getallen mogen hier worden ingevoerd!" sqref="J13:L15" xr:uid="{00000000-0002-0000-1200-000000000000}">
      <formula1>0</formula1>
      <formula2>9.99999999999999E+30</formula2>
    </dataValidation>
    <dataValidation type="whole" allowBlank="1" showInputMessage="1" showErrorMessage="1" errorTitle="Verkeerde invoer" error="Alleen positieve gehele getallen mogen hier worden ingevoerd." sqref="I13:I15" xr:uid="{00000000-0002-0000-1200-000001000000}">
      <formula1>0</formula1>
      <formula2>9.99999999999999E+30</formula2>
    </dataValidation>
    <dataValidation type="date" allowBlank="1" showInputMessage="1" showErrorMessage="1" errorTitle="Verkeerde invoer" error="Voer hier een geldige datum in" sqref="B13:B15" xr:uid="{00000000-0002-0000-1200-000002000000}">
      <formula1>18264</formula1>
      <formula2>54788</formula2>
    </dataValidation>
  </dataValidations>
  <pageMargins left="0.74803149606299213" right="0.35433070866141736" top="0.59055118110236227" bottom="0.59055118110236227" header="0.51181102362204722" footer="0.51181102362204722"/>
  <pageSetup paperSize="9" scale="80" orientation="landscape" r:id="rId1"/>
  <headerFooter alignWithMargins="0"/>
  <rowBreaks count="1" manualBreakCount="1">
    <brk id="47" max="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17</vt:i4>
      </vt:variant>
      <vt:variant>
        <vt:lpstr>Benoemde bereiken</vt:lpstr>
      </vt:variant>
      <vt:variant>
        <vt:i4>16</vt:i4>
      </vt:variant>
    </vt:vector>
  </HeadingPairs>
  <TitlesOfParts>
    <vt:vector size="33" baseType="lpstr">
      <vt:lpstr>voorblad</vt:lpstr>
      <vt:lpstr>inhoud</vt:lpstr>
      <vt:lpstr>5.1.10 enkelv. balans</vt:lpstr>
      <vt:lpstr>5.1.11 enkelv. res.rek.</vt:lpstr>
      <vt:lpstr>5.1.12 enkelv. kasstroom</vt:lpstr>
      <vt:lpstr>5.1.13 waard.grondsl.</vt:lpstr>
      <vt:lpstr>5.1.14 toel. enkelv. balans</vt:lpstr>
      <vt:lpstr>5.1.15-5.1.17 VA (enkelv.)</vt:lpstr>
      <vt:lpstr>5.1.18 Overzicht leningen(enk.)</vt:lpstr>
      <vt:lpstr>5.1.19 enkelv.gesegm.res.rek.</vt:lpstr>
      <vt:lpstr>5.1.19 toel. enkelv. res.rek.</vt:lpstr>
      <vt:lpstr>5.1.19 WNT-verantw</vt:lpstr>
      <vt:lpstr>5.1.20 vastst. en goedk.</vt:lpstr>
      <vt:lpstr>5.2 overige geg. (voor)</vt:lpstr>
      <vt:lpstr>5.2 Overige gegevens</vt:lpstr>
      <vt:lpstr>Beoordelingsverklaring </vt:lpstr>
      <vt:lpstr>Validatiesheet</vt:lpstr>
      <vt:lpstr>'5.1.10 enkelv. balans'!Afdrukbereik</vt:lpstr>
      <vt:lpstr>'5.1.11 enkelv. res.rek.'!Afdrukbereik</vt:lpstr>
      <vt:lpstr>'5.1.12 enkelv. kasstroom'!Afdrukbereik</vt:lpstr>
      <vt:lpstr>'5.1.13 waard.grondsl.'!Afdrukbereik</vt:lpstr>
      <vt:lpstr>'5.1.14 toel. enkelv. balans'!Afdrukbereik</vt:lpstr>
      <vt:lpstr>'5.1.18 Overzicht leningen(enk.)'!Afdrukbereik</vt:lpstr>
      <vt:lpstr>'5.1.19 enkelv.gesegm.res.rek.'!Afdrukbereik</vt:lpstr>
      <vt:lpstr>'5.1.19 toel. enkelv. res.rek.'!Afdrukbereik</vt:lpstr>
      <vt:lpstr>'5.1.19 WNT-verantw'!Afdrukbereik</vt:lpstr>
      <vt:lpstr>'5.1.20 vastst. en goedk.'!Afdrukbereik</vt:lpstr>
      <vt:lpstr>'5.2 overige geg. (voor)'!Afdrukbereik</vt:lpstr>
      <vt:lpstr>'5.2 Overige gegevens'!Afdrukbereik</vt:lpstr>
      <vt:lpstr>inhoud!Afdrukbereik</vt:lpstr>
      <vt:lpstr>Validatiesheet!Afdrukbereik</vt:lpstr>
      <vt:lpstr>voorblad!Afdrukbereik</vt:lpstr>
      <vt:lpstr>'5.1.18 Overzicht leningen(enk.)'!Afdruktitels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Kamminga, M (Menno) (ADR/VWS)</dc:creator>
  <cp:lastModifiedBy>administratie</cp:lastModifiedBy>
  <cp:lastPrinted>2019-05-20T13:02:02Z</cp:lastPrinted>
  <dcterms:created xsi:type="dcterms:W3CDTF">2001-04-04T11:13:51Z</dcterms:created>
  <dcterms:modified xsi:type="dcterms:W3CDTF">2019-05-20T13:02:24Z</dcterms:modified>
</cp:coreProperties>
</file>